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IZVRŠENJE FIN. PLANA ZA 2025. ŠK ODBOR\"/>
    </mc:Choice>
  </mc:AlternateContent>
  <xr:revisionPtr revIDLastSave="0" documentId="13_ncr:1_{3FC1192B-F6C0-4BF7-BB15-977631265CF6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OPĆI DIO" sheetId="1" r:id="rId1"/>
    <sheet name="2. DIO" sheetId="2" r:id="rId2"/>
    <sheet name="3. DIO " sheetId="5" r:id="rId3"/>
    <sheet name="List1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8" i="5" l="1"/>
  <c r="J168" i="5"/>
  <c r="J109" i="5"/>
  <c r="I317" i="5"/>
  <c r="J28" i="5"/>
  <c r="J329" i="5"/>
  <c r="J328" i="5"/>
  <c r="J327" i="5"/>
  <c r="I223" i="5"/>
  <c r="I198" i="5"/>
  <c r="J198" i="5"/>
  <c r="J166" i="5"/>
  <c r="J163" i="5"/>
  <c r="J137" i="5"/>
  <c r="J136" i="5"/>
  <c r="J135" i="5"/>
  <c r="I113" i="5"/>
  <c r="I106" i="5"/>
  <c r="J106" i="5"/>
  <c r="I311" i="5"/>
  <c r="J161" i="5"/>
  <c r="J159" i="5"/>
  <c r="J134" i="5"/>
  <c r="I107" i="5"/>
  <c r="I39" i="5"/>
  <c r="J39" i="5"/>
  <c r="I38" i="5"/>
  <c r="J38" i="5"/>
  <c r="I37" i="5"/>
  <c r="J37" i="5"/>
  <c r="J152" i="5"/>
  <c r="J332" i="5" l="1"/>
  <c r="J331" i="5"/>
  <c r="J271" i="5"/>
  <c r="J270" i="5"/>
  <c r="I257" i="5"/>
  <c r="J257" i="5"/>
  <c r="J238" i="5"/>
  <c r="J194" i="5"/>
  <c r="J149" i="5"/>
  <c r="J305" i="5" l="1"/>
  <c r="J292" i="5"/>
  <c r="J279" i="5"/>
  <c r="J221" i="5"/>
  <c r="J35" i="5" l="1"/>
  <c r="I35" i="5" l="1"/>
  <c r="D17" i="1" l="1"/>
  <c r="H13" i="2" l="1"/>
  <c r="I13" i="2"/>
  <c r="F282" i="5" l="1"/>
  <c r="F281" i="5"/>
  <c r="F280" i="5"/>
  <c r="F279" i="5"/>
  <c r="F274" i="5"/>
  <c r="J260" i="5"/>
  <c r="J259" i="5"/>
  <c r="I259" i="5"/>
  <c r="J258" i="5"/>
  <c r="I258" i="5"/>
  <c r="J256" i="5"/>
  <c r="I256" i="5"/>
  <c r="J255" i="5"/>
  <c r="I255" i="5"/>
  <c r="I254" i="5"/>
  <c r="J253" i="5"/>
  <c r="I253" i="5"/>
  <c r="J252" i="5"/>
  <c r="I252" i="5"/>
  <c r="J167" i="5"/>
  <c r="J162" i="5"/>
  <c r="J158" i="5"/>
  <c r="J155" i="5"/>
  <c r="J154" i="5"/>
  <c r="J153" i="5"/>
  <c r="J151" i="5"/>
  <c r="J141" i="5"/>
  <c r="J132" i="5"/>
  <c r="I260" i="5" l="1"/>
  <c r="J254" i="5"/>
  <c r="F44" i="5"/>
  <c r="F45" i="5"/>
  <c r="F46" i="5"/>
  <c r="F267" i="5"/>
  <c r="F303" i="5"/>
  <c r="F304" i="5"/>
  <c r="I309" i="5" l="1"/>
  <c r="I296" i="5"/>
  <c r="I282" i="5"/>
  <c r="I8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9" i="5"/>
  <c r="I30" i="5"/>
  <c r="I31" i="5"/>
  <c r="I32" i="5"/>
  <c r="I33" i="5"/>
  <c r="I34" i="5"/>
  <c r="I36" i="5"/>
  <c r="I40" i="5"/>
  <c r="I43" i="5"/>
  <c r="I45" i="5"/>
  <c r="I46" i="5"/>
  <c r="I47" i="5"/>
  <c r="I48" i="5"/>
  <c r="I50" i="5"/>
  <c r="I54" i="5"/>
  <c r="I56" i="5"/>
  <c r="I57" i="5"/>
  <c r="I59" i="5"/>
  <c r="I60" i="5"/>
  <c r="I61" i="5"/>
  <c r="I62" i="5"/>
  <c r="I63" i="5"/>
  <c r="I64" i="5"/>
  <c r="I66" i="5"/>
  <c r="I67" i="5"/>
  <c r="I69" i="5"/>
  <c r="I100" i="5"/>
  <c r="I102" i="5"/>
  <c r="I103" i="5"/>
  <c r="I105" i="5"/>
  <c r="I108" i="5"/>
  <c r="I109" i="5"/>
  <c r="I112" i="5"/>
  <c r="I126" i="5"/>
  <c r="I128" i="5"/>
  <c r="I129" i="5"/>
  <c r="I139" i="5"/>
  <c r="I143" i="5"/>
  <c r="I144" i="5"/>
  <c r="I147" i="5"/>
  <c r="I156" i="5"/>
  <c r="I157" i="5"/>
  <c r="I160" i="5"/>
  <c r="I164" i="5"/>
  <c r="I180" i="5"/>
  <c r="I181" i="5"/>
  <c r="I182" i="5"/>
  <c r="I183" i="5"/>
  <c r="I184" i="5"/>
  <c r="I186" i="5"/>
  <c r="I189" i="5"/>
  <c r="I190" i="5"/>
  <c r="I191" i="5"/>
  <c r="I193" i="5"/>
  <c r="I194" i="5"/>
  <c r="I195" i="5"/>
  <c r="I196" i="5"/>
  <c r="I199" i="5"/>
  <c r="I205" i="5"/>
  <c r="I207" i="5"/>
  <c r="I209" i="5"/>
  <c r="I214" i="5"/>
  <c r="I215" i="5"/>
  <c r="I216" i="5"/>
  <c r="I218" i="5"/>
  <c r="I219" i="5"/>
  <c r="I220" i="5"/>
  <c r="I221" i="5"/>
  <c r="I222" i="5"/>
  <c r="I226" i="5"/>
  <c r="I233" i="5"/>
  <c r="I238" i="5"/>
  <c r="I261" i="5"/>
  <c r="I262" i="5"/>
  <c r="I263" i="5"/>
  <c r="I264" i="5"/>
  <c r="I265" i="5"/>
  <c r="I266" i="5"/>
  <c r="I268" i="5"/>
  <c r="I269" i="5"/>
  <c r="I270" i="5"/>
  <c r="I271" i="5"/>
  <c r="I272" i="5"/>
  <c r="I273" i="5"/>
  <c r="I274" i="5"/>
  <c r="I275" i="5"/>
  <c r="I276" i="5"/>
  <c r="I277" i="5"/>
  <c r="I278" i="5"/>
  <c r="I279" i="5"/>
  <c r="I280" i="5"/>
  <c r="I281" i="5"/>
  <c r="I283" i="5"/>
  <c r="I284" i="5"/>
  <c r="I285" i="5"/>
  <c r="I286" i="5"/>
  <c r="I287" i="5"/>
  <c r="I288" i="5"/>
  <c r="I289" i="5"/>
  <c r="I290" i="5"/>
  <c r="I291" i="5"/>
  <c r="I292" i="5"/>
  <c r="I293" i="5"/>
  <c r="I294" i="5"/>
  <c r="I297" i="5"/>
  <c r="I298" i="5"/>
  <c r="I299" i="5"/>
  <c r="I300" i="5"/>
  <c r="I301" i="5"/>
  <c r="I303" i="5"/>
  <c r="I304" i="5"/>
  <c r="I305" i="5"/>
  <c r="I306" i="5"/>
  <c r="I307" i="5"/>
  <c r="I310" i="5"/>
  <c r="I313" i="5"/>
  <c r="I314" i="5"/>
  <c r="I315" i="5"/>
  <c r="I316" i="5"/>
  <c r="I318" i="5"/>
  <c r="I319" i="5"/>
  <c r="I320" i="5"/>
  <c r="I321" i="5"/>
  <c r="I322" i="5"/>
  <c r="I323" i="5"/>
  <c r="I324" i="5"/>
  <c r="I325" i="5"/>
  <c r="I326" i="5"/>
  <c r="I328" i="5"/>
  <c r="I330" i="5"/>
  <c r="I334" i="5"/>
  <c r="I335" i="5"/>
  <c r="I336" i="5"/>
  <c r="I337" i="5"/>
  <c r="I267" i="5"/>
  <c r="J269" i="5"/>
  <c r="J268" i="5"/>
  <c r="J266" i="5"/>
  <c r="J265" i="5"/>
  <c r="J262" i="5"/>
  <c r="J261" i="5"/>
  <c r="I224" i="5"/>
  <c r="G49" i="5"/>
  <c r="H44" i="5"/>
  <c r="I44" i="5" s="1"/>
  <c r="G44" i="5"/>
  <c r="I333" i="5" l="1"/>
  <c r="I217" i="5"/>
  <c r="I197" i="5"/>
  <c r="I49" i="5"/>
  <c r="I104" i="5"/>
  <c r="I308" i="5"/>
  <c r="I295" i="5"/>
  <c r="I302" i="5"/>
  <c r="I58" i="5"/>
  <c r="I6" i="5"/>
  <c r="I9" i="5"/>
  <c r="I338" i="5"/>
  <c r="J267" i="5"/>
  <c r="J156" i="5"/>
  <c r="I7" i="2" l="1"/>
  <c r="I8" i="2"/>
  <c r="I9" i="2"/>
  <c r="I10" i="2"/>
  <c r="I11" i="2"/>
  <c r="I15" i="2"/>
  <c r="I16" i="2"/>
  <c r="I17" i="2"/>
  <c r="I18" i="2"/>
  <c r="I19" i="2"/>
  <c r="I20" i="2"/>
  <c r="I21" i="2"/>
  <c r="I22" i="2"/>
  <c r="I23" i="2"/>
  <c r="I26" i="2"/>
  <c r="I27" i="2"/>
  <c r="I28" i="2"/>
  <c r="I29" i="2"/>
  <c r="I30" i="2"/>
  <c r="I31" i="2"/>
  <c r="I32" i="2"/>
  <c r="I33" i="2"/>
  <c r="I34" i="2"/>
  <c r="I35" i="2"/>
  <c r="I36" i="2"/>
  <c r="I37" i="2"/>
  <c r="H8" i="2"/>
  <c r="H9" i="2"/>
  <c r="H11" i="2"/>
  <c r="H15" i="2"/>
  <c r="H16" i="2"/>
  <c r="H17" i="2"/>
  <c r="H19" i="2"/>
  <c r="H20" i="2"/>
  <c r="H21" i="2"/>
  <c r="H22" i="2"/>
  <c r="H23" i="2"/>
  <c r="H24" i="2"/>
  <c r="H25" i="2"/>
  <c r="H26" i="2"/>
  <c r="H28" i="2"/>
  <c r="H29" i="2"/>
  <c r="H31" i="2"/>
  <c r="H32" i="2"/>
  <c r="H33" i="2"/>
  <c r="H34" i="2"/>
  <c r="H35" i="2"/>
  <c r="H36" i="2"/>
  <c r="H10" i="2" l="1"/>
  <c r="H30" i="2"/>
  <c r="I25" i="2" l="1"/>
  <c r="H7" i="2"/>
  <c r="H18" i="2"/>
  <c r="I24" i="2" l="1"/>
  <c r="I6" i="2"/>
  <c r="H27" i="2"/>
  <c r="H6" i="2"/>
  <c r="J219" i="5"/>
  <c r="J49" i="5"/>
  <c r="H42" i="5"/>
  <c r="I42" i="5" s="1"/>
  <c r="J43" i="5"/>
  <c r="J44" i="5"/>
  <c r="J45" i="5"/>
  <c r="J47" i="5"/>
  <c r="J48" i="5"/>
  <c r="J50" i="5"/>
  <c r="J54" i="5"/>
  <c r="J56" i="5"/>
  <c r="J57" i="5"/>
  <c r="J59" i="5"/>
  <c r="J60" i="5"/>
  <c r="J61" i="5"/>
  <c r="J62" i="5"/>
  <c r="J63" i="5"/>
  <c r="J64" i="5"/>
  <c r="J66" i="5"/>
  <c r="J67" i="5"/>
  <c r="J69" i="5"/>
  <c r="J100" i="5"/>
  <c r="J102" i="5"/>
  <c r="J103" i="5"/>
  <c r="J104" i="5"/>
  <c r="J105" i="5"/>
  <c r="J108" i="5"/>
  <c r="J112" i="5"/>
  <c r="J126" i="5"/>
  <c r="J128" i="5"/>
  <c r="J129" i="5"/>
  <c r="J139" i="5"/>
  <c r="J143" i="5"/>
  <c r="J144" i="5"/>
  <c r="J147" i="5"/>
  <c r="J157" i="5"/>
  <c r="J160" i="5"/>
  <c r="J164" i="5"/>
  <c r="J173" i="5"/>
  <c r="J180" i="5"/>
  <c r="J181" i="5"/>
  <c r="J182" i="5"/>
  <c r="J183" i="5"/>
  <c r="J184" i="5"/>
  <c r="J186" i="5"/>
  <c r="J189" i="5"/>
  <c r="J190" i="5"/>
  <c r="J191" i="5"/>
  <c r="J193" i="5"/>
  <c r="J195" i="5"/>
  <c r="J196" i="5"/>
  <c r="J197" i="5"/>
  <c r="J199" i="5"/>
  <c r="J207" i="5"/>
  <c r="J215" i="5"/>
  <c r="J216" i="5"/>
  <c r="J218" i="5"/>
  <c r="J220" i="5"/>
  <c r="J222" i="5"/>
  <c r="J224" i="5"/>
  <c r="J226" i="5"/>
  <c r="J233" i="5"/>
  <c r="J272" i="5"/>
  <c r="J273" i="5"/>
  <c r="J274" i="5"/>
  <c r="J275" i="5"/>
  <c r="J276" i="5"/>
  <c r="J277" i="5"/>
  <c r="J278" i="5"/>
  <c r="J280" i="5"/>
  <c r="J281" i="5"/>
  <c r="J282" i="5"/>
  <c r="J283" i="5"/>
  <c r="J284" i="5"/>
  <c r="J285" i="5"/>
  <c r="J286" i="5"/>
  <c r="J287" i="5"/>
  <c r="J288" i="5"/>
  <c r="J289" i="5"/>
  <c r="J290" i="5"/>
  <c r="J291" i="5"/>
  <c r="J293" i="5"/>
  <c r="J294" i="5"/>
  <c r="J295" i="5"/>
  <c r="J296" i="5"/>
  <c r="J297" i="5"/>
  <c r="J298" i="5"/>
  <c r="J299" i="5"/>
  <c r="J300" i="5"/>
  <c r="J301" i="5"/>
  <c r="J302" i="5"/>
  <c r="J303" i="5"/>
  <c r="J304" i="5"/>
  <c r="J306" i="5"/>
  <c r="J307" i="5"/>
  <c r="J308" i="5"/>
  <c r="J309" i="5"/>
  <c r="J310" i="5"/>
  <c r="J313" i="5"/>
  <c r="J314" i="5"/>
  <c r="J315" i="5"/>
  <c r="J316" i="5"/>
  <c r="J318" i="5"/>
  <c r="J319" i="5"/>
  <c r="J320" i="5"/>
  <c r="J321" i="5"/>
  <c r="J322" i="5"/>
  <c r="J323" i="5"/>
  <c r="J324" i="5"/>
  <c r="J325" i="5"/>
  <c r="J326" i="5"/>
  <c r="J330" i="5"/>
  <c r="J334" i="5"/>
  <c r="J335" i="5"/>
  <c r="J336" i="5"/>
  <c r="J337" i="5"/>
  <c r="J12" i="5"/>
  <c r="J13" i="5"/>
  <c r="J14" i="5"/>
  <c r="J15" i="5"/>
  <c r="J17" i="5"/>
  <c r="J18" i="5"/>
  <c r="J19" i="5"/>
  <c r="J20" i="5"/>
  <c r="J21" i="5"/>
  <c r="J22" i="5"/>
  <c r="J23" i="5"/>
  <c r="J24" i="5"/>
  <c r="J25" i="5"/>
  <c r="J26" i="5"/>
  <c r="J27" i="5"/>
  <c r="J29" i="5"/>
  <c r="J30" i="5"/>
  <c r="J31" i="5"/>
  <c r="J32" i="5"/>
  <c r="J33" i="5"/>
  <c r="J34" i="5"/>
  <c r="J36" i="5"/>
  <c r="J40" i="5"/>
  <c r="J11" i="5"/>
  <c r="J58" i="5" l="1"/>
  <c r="J42" i="5"/>
  <c r="J217" i="5" l="1"/>
  <c r="J16" i="5" l="1"/>
  <c r="E15" i="1"/>
  <c r="E11" i="1"/>
  <c r="F15" i="1" l="1"/>
  <c r="F11" i="1"/>
  <c r="I7" i="5" l="1"/>
  <c r="E17" i="1" l="1"/>
  <c r="F17" i="1"/>
  <c r="E13" i="1"/>
  <c r="F13" i="1"/>
  <c r="J333" i="5" l="1"/>
  <c r="J338" i="5" l="1"/>
  <c r="J9" i="5" l="1"/>
  <c r="J7" i="5" l="1"/>
  <c r="J6" i="5"/>
</calcChain>
</file>

<file path=xl/sharedStrings.xml><?xml version="1.0" encoding="utf-8"?>
<sst xmlns="http://schemas.openxmlformats.org/spreadsheetml/2006/main" count="425" uniqueCount="248">
  <si>
    <t>A. RAČUN PRIHODA I RASHODA</t>
  </si>
  <si>
    <t>Prihodi poslovanja</t>
  </si>
  <si>
    <t>Prihodi od prodaje nefinancijske imovine</t>
  </si>
  <si>
    <t>UKUPNO PRIHODI</t>
  </si>
  <si>
    <t>Rashodi poslovanja</t>
  </si>
  <si>
    <t>Rashodi za nabavu nefinancijske imovine</t>
  </si>
  <si>
    <t>UKUPNO RASHODI</t>
  </si>
  <si>
    <t>B. RAČUN FINANCIRANJA</t>
  </si>
  <si>
    <t>Primici od financijske imovine i zaduživanja</t>
  </si>
  <si>
    <t>Izdaci za financijsku imovinu i otplate zajmova</t>
  </si>
  <si>
    <t>NETO FINANCIRANJE</t>
  </si>
  <si>
    <t>RAZLIKA VIŠAK/MANJAK</t>
  </si>
  <si>
    <t>C. RASPOLOŽIVA SREDSTVA IZ PRETHODNIH GODINA</t>
  </si>
  <si>
    <t>RASPOLOŽIVA SREDSTVA IZ PRETHODNIH GODINA</t>
  </si>
  <si>
    <t>VIŠAK/MANJAK + NETO FINANCIRANJE + RASPOLOŽIVA SREDSTVA IZ 
PRETHODNIH GODINA</t>
  </si>
  <si>
    <t>Račun/Pozicija</t>
  </si>
  <si>
    <t>Opis</t>
  </si>
  <si>
    <t>Prihodi od imovine</t>
  </si>
  <si>
    <t>Prihodi od financijske imovine</t>
  </si>
  <si>
    <t>Kamate na oročena sredstva i depozite po viđenju</t>
  </si>
  <si>
    <t>Prihodi od upravnih i administrativnih pristojbi, 
pristojbi po posebnim propisima i naknada</t>
  </si>
  <si>
    <t>Ostali nespomenuti prihodi</t>
  </si>
  <si>
    <t>Prihodi po posebnim propisima</t>
  </si>
  <si>
    <t>Prihodi iz nadležnog proračuna i od HZZO-a
temeljem ugovornih obveza</t>
  </si>
  <si>
    <t>Prihodi iz nadležnog proračuna za financiranje
redovne djelatnosti proračunskih korisnika</t>
  </si>
  <si>
    <t>Prihodi iz nadležnog proračuna za financiranje
rashoda poslovanja</t>
  </si>
  <si>
    <t>Razdjel 030</t>
  </si>
  <si>
    <t>Glava 030-04</t>
  </si>
  <si>
    <t>OSNOVNOŠKOLSKO OBRAZOVANJE</t>
  </si>
  <si>
    <t>Program 2202</t>
  </si>
  <si>
    <t>Osnovno školstvo - standard</t>
  </si>
  <si>
    <t>UPRAVNI ODJEL ZA OBRAZOVANJE, KULTURU I ŠPORT</t>
  </si>
  <si>
    <t>Funkcija: 0912</t>
  </si>
  <si>
    <t>Osnovno obrazovanje</t>
  </si>
  <si>
    <t>Aktivnost: A2202-01</t>
  </si>
  <si>
    <t>Djelatnost osnovnih škola</t>
  </si>
  <si>
    <t>Pozicija</t>
  </si>
  <si>
    <t>Konto</t>
  </si>
  <si>
    <t>Konto/Pozicija</t>
  </si>
  <si>
    <t>Službena putovanja</t>
  </si>
  <si>
    <t>Stručno usavršavanje zaposlenika</t>
  </si>
  <si>
    <t>Ostale naknade trošk. zaposlenima</t>
  </si>
  <si>
    <t>Uredski materijal i ostali materijalni rashodi</t>
  </si>
  <si>
    <t>Materijal i sirovine</t>
  </si>
  <si>
    <t>Energija</t>
  </si>
  <si>
    <t>El.energija</t>
  </si>
  <si>
    <t>Motorni benzin i dizel gorivo</t>
  </si>
  <si>
    <t>Ugljen, drva i teško ulje</t>
  </si>
  <si>
    <t>Sitni inventar i auto gume</t>
  </si>
  <si>
    <t>Službena radna i zaštitna odjeća i obuća</t>
  </si>
  <si>
    <t>Usluge telefona, pošte i prijevoza</t>
  </si>
  <si>
    <t>Komunalne usluge</t>
  </si>
  <si>
    <t>Zakupnine i najamnine</t>
  </si>
  <si>
    <t>Zdravstvene i veterinarske usluge</t>
  </si>
  <si>
    <t>Računalne usluge</t>
  </si>
  <si>
    <t>Ostale usluge</t>
  </si>
  <si>
    <t>Premije osiguranja</t>
  </si>
  <si>
    <t>Članarine</t>
  </si>
  <si>
    <t>Ostali nespomenuti rashodi posl.</t>
  </si>
  <si>
    <t>Aktivnost: A2202-04</t>
  </si>
  <si>
    <t>Administracija i upravljanje</t>
  </si>
  <si>
    <t>Plaće za redovan rad</t>
  </si>
  <si>
    <t>Ostali rashodi za zaposlene</t>
  </si>
  <si>
    <t>Doprinosi za OZO</t>
  </si>
  <si>
    <t>Prijevoz na posao i s posla</t>
  </si>
  <si>
    <t>Program 2203</t>
  </si>
  <si>
    <t>Osnovno školstvo - iznad standarda</t>
  </si>
  <si>
    <t>Aktivnost: A2203-04</t>
  </si>
  <si>
    <t>Podizanje kvalitete i standarda u školstvu</t>
  </si>
  <si>
    <t>Sitni inventar</t>
  </si>
  <si>
    <t>Ostali nespomenuti rashodi poslovanja</t>
  </si>
  <si>
    <t>Knjige</t>
  </si>
  <si>
    <t>Laboratorijske usluge</t>
  </si>
  <si>
    <t>Funkcija: 0960</t>
  </si>
  <si>
    <t>Dodatne usluge u obrazovanju</t>
  </si>
  <si>
    <t>Udžbenici</t>
  </si>
  <si>
    <t>Pomoći iz inozemstva i subjekata unutar općeg proračuna</t>
  </si>
  <si>
    <t>Pomoći proračunskim korisnicima iz proračuna koji im nije nadležan</t>
  </si>
  <si>
    <t>Prihodi od prodaje proizvodai robe te pruženih usluga, prihodi od donacija</t>
  </si>
  <si>
    <t>Prihodi od prodaje proizvodai robe te pruženih usluga</t>
  </si>
  <si>
    <t>Tekuće pomoći iz proračunskim korisnicima iz proračuna koji im nije nadležan</t>
  </si>
  <si>
    <t>Prihodi od pruženih usluga</t>
  </si>
  <si>
    <t>Kapitalne pomoći iz proračuna koji im nije nadležan</t>
  </si>
  <si>
    <t>Donacije od pravnih i fizičkih osoba izvan općeg proračuna…</t>
  </si>
  <si>
    <t>Kapitalne donacije</t>
  </si>
  <si>
    <t>Tekuće donacije</t>
  </si>
  <si>
    <t>Intelektualne usluge</t>
  </si>
  <si>
    <t>Novčana nak.posl.zbog nezapošlj.osob.s invalidItetom</t>
  </si>
  <si>
    <t>Izvor 
financiranja</t>
  </si>
  <si>
    <t>UKUPNO:</t>
  </si>
  <si>
    <t>Hitne intervencije u osnovnim školama</t>
  </si>
  <si>
    <t>Materijal i dijelovi za tekuće i inv.održ.</t>
  </si>
  <si>
    <t>Usluge tekućeg i investicijskog održ.                              **</t>
  </si>
  <si>
    <t>Prihodi iz nadležnog proračuna za financiranje
rashoda za nabavu nefinancijske imovine</t>
  </si>
  <si>
    <t>Program 2202 Osnovno školstvo -standard</t>
  </si>
  <si>
    <t>Program 2203 Osnovno školstvo-iznad standarda</t>
  </si>
  <si>
    <t>Troškovi sudskih postupaka</t>
  </si>
  <si>
    <t>Indeks (6/4)*100</t>
  </si>
  <si>
    <t>Indeks (6/5)*100</t>
  </si>
  <si>
    <t>Indeks            (5/2)*100</t>
  </si>
  <si>
    <t>Indeks (5/4)*100</t>
  </si>
  <si>
    <t>Indeks                 (5/3)*100</t>
  </si>
  <si>
    <t>Usluge promidžbe i informiranja</t>
  </si>
  <si>
    <t>Ostale naknade iz proračuna u naravi</t>
  </si>
  <si>
    <t>Osnovno škoistvo-iznad standarda</t>
  </si>
  <si>
    <t>Dodatne uslige u obrazovanju</t>
  </si>
  <si>
    <t>Školska kuhinja i kantina</t>
  </si>
  <si>
    <t>Osnovno školstvo-iznad standarda</t>
  </si>
  <si>
    <t>Natjecanje i smotre u OŠ</t>
  </si>
  <si>
    <t>Naknade članovima povjerenstava</t>
  </si>
  <si>
    <t>Ostali nespomenuti rashodi</t>
  </si>
  <si>
    <t>Funkcija:0912</t>
  </si>
  <si>
    <t>Razvojni projekti EU</t>
  </si>
  <si>
    <t>Tekući projekt:T4301-67 Projekt pomoćnici u nastavi</t>
  </si>
  <si>
    <t xml:space="preserve">Ostali rashodi za zaposlene </t>
  </si>
  <si>
    <t>Doprinosi za zaposlene</t>
  </si>
  <si>
    <t>Naknada za prijevoz</t>
  </si>
  <si>
    <t>Projekti EU</t>
  </si>
  <si>
    <t>Tekući projekt:T4302-52 Projekt Od mjere do karijere-Pripravništvo</t>
  </si>
  <si>
    <t>Doprinos za zdravstveno osiguranje</t>
  </si>
  <si>
    <t>Nacionalni EU projekti</t>
  </si>
  <si>
    <t>Tekući projekt:T4306-03</t>
  </si>
  <si>
    <t>Plaće za redovan rad MZO 2022/23.</t>
  </si>
  <si>
    <t>Doprinosi na plaće</t>
  </si>
  <si>
    <t>Doprinosi na plaće OZO-EU</t>
  </si>
  <si>
    <t>Doprinosi na plaće OZO-MZO</t>
  </si>
  <si>
    <t>Doprinosi na plaće EU 2022/23.</t>
  </si>
  <si>
    <t>Naknade za prijevoz</t>
  </si>
  <si>
    <t>Program  4302 Projekti EU</t>
  </si>
  <si>
    <t>Program 4306 Nacionalni EU projekti</t>
  </si>
  <si>
    <t>Program 4301 Razvojni projekti EU</t>
  </si>
  <si>
    <t>Uredski materijal i ostali mat.rashodi</t>
  </si>
  <si>
    <t>Aktivnost: K2202-02</t>
  </si>
  <si>
    <t xml:space="preserve">Nabava proizvedene dugotrajne imovine </t>
  </si>
  <si>
    <t>Dodatna ulaganja na građ.objektima</t>
  </si>
  <si>
    <t>Program:2202</t>
  </si>
  <si>
    <t>Tekući projekt:T4302-25 Inkluzija-korak bliže društvu bez prepreka 2020/21.</t>
  </si>
  <si>
    <t>Aktivnost: A2203-06</t>
  </si>
  <si>
    <t>Aktivnost: A2203-14</t>
  </si>
  <si>
    <t>Program 4302</t>
  </si>
  <si>
    <t>Program 4301</t>
  </si>
  <si>
    <t>Program 4306</t>
  </si>
  <si>
    <t>Prijenosi između proračunskih korisnika istog proračuna</t>
  </si>
  <si>
    <t>Tekući prijenosi između korisnika istog proračuna</t>
  </si>
  <si>
    <t>Tek.prijenosi između pror.kor.istog proračuna tem.prijenosa EU sredstava</t>
  </si>
  <si>
    <t>Tekuće pomoći iz državnog proračuna pror.korisnicima koji im nije nadležan</t>
  </si>
  <si>
    <t>Pomoći temeljem prijenosa EU sredstava</t>
  </si>
  <si>
    <t>Tekuće pomoći temeljem prijenosa EU sredstava</t>
  </si>
  <si>
    <t>Pomoći od izvanproračunskih korisnika</t>
  </si>
  <si>
    <t>Tekuće pomoći od izvanproračunskih korisnika</t>
  </si>
  <si>
    <t>Ostali prihodi</t>
  </si>
  <si>
    <t>Uređaji, strojevi i opr.za ostale namjene</t>
  </si>
  <si>
    <t xml:space="preserve">Namirnice </t>
  </si>
  <si>
    <t>Materijal za hig.potrebe i njegu</t>
  </si>
  <si>
    <t>Doprinosi na plaće OZO-ŽP</t>
  </si>
  <si>
    <t>Aktivnost: A2203-33</t>
  </si>
  <si>
    <t>Aktivnost: A2203-34</t>
  </si>
  <si>
    <t>Zalihe menst. Hig. Potrebština</t>
  </si>
  <si>
    <t>Tekući projekt: T2202-03</t>
  </si>
  <si>
    <t>Plaće po sudskim presudama</t>
  </si>
  <si>
    <t>Uredski namještaj</t>
  </si>
  <si>
    <t>Aktivnost: A2203-31</t>
  </si>
  <si>
    <t>Projekt e-škole</t>
  </si>
  <si>
    <t>Prehrana za učenike</t>
  </si>
  <si>
    <t>Tekuće Pomoći iz prorač.MZOŠ</t>
  </si>
  <si>
    <t>Tek.pomoći JLRS</t>
  </si>
  <si>
    <t>OSNOVNA ŠKOLA SVETI FILIP I JAKOV</t>
  </si>
  <si>
    <t>Ul. Uč.Karmele Pelicarić Marušić 10</t>
  </si>
  <si>
    <t>23207 SV. FILIP I JAKOV</t>
  </si>
  <si>
    <t>Zatezne kamate</t>
  </si>
  <si>
    <t>Program</t>
  </si>
  <si>
    <t>Osnovno školstvo- iznad standarda</t>
  </si>
  <si>
    <t>Funkcija:</t>
  </si>
  <si>
    <t>Aktivnost:</t>
  </si>
  <si>
    <t>A2203-07</t>
  </si>
  <si>
    <t>Prehrana u riziku od siromaštva</t>
  </si>
  <si>
    <t>Program:</t>
  </si>
  <si>
    <t>Dodatne usluge u obnrazovanju</t>
  </si>
  <si>
    <t>Aktivnost:A2203-08           Školska shema</t>
  </si>
  <si>
    <t>Doprinosi za ozo</t>
  </si>
  <si>
    <t>Prijevoz</t>
  </si>
  <si>
    <t>ostale usluge</t>
  </si>
  <si>
    <t>Uredska oprema</t>
  </si>
  <si>
    <t xml:space="preserve">Aktivnost: </t>
  </si>
  <si>
    <t>A2203-30 Produženi boravak</t>
  </si>
  <si>
    <t>Marende učenika</t>
  </si>
  <si>
    <t>Regres za godišnji odmor</t>
  </si>
  <si>
    <t>Uredski materijal</t>
  </si>
  <si>
    <t>Ostali materijali za potrebe redovnog poslovanja</t>
  </si>
  <si>
    <t>Usluge tekućeg invast. Održ.</t>
  </si>
  <si>
    <t>Uredska oprema i namještaj</t>
  </si>
  <si>
    <t>Uredski materijal i ostali.mat.rashodi</t>
  </si>
  <si>
    <t>Dodatna ulaganja na građevinskim objektima</t>
  </si>
  <si>
    <t>Zakupnine i najamnineza prijevozna sredstva</t>
  </si>
  <si>
    <t>Bankarske  usl.i usluge platnog prometa</t>
  </si>
  <si>
    <t>Izrada projektne dokumentacije</t>
  </si>
  <si>
    <t>Naknade članovima povjerenstva</t>
  </si>
  <si>
    <t>Doprinosi na plaće ŽP 20223/2024</t>
  </si>
  <si>
    <t>Naknade za prijevoz 2022/2023</t>
  </si>
  <si>
    <t>Naknade za prijevoz 2023/2024</t>
  </si>
  <si>
    <t>Usluge  telefona pošte i prijevoza</t>
  </si>
  <si>
    <t>Doprinosi na plaće OZO-mzo</t>
  </si>
  <si>
    <t>Doprinosi na plaće MZO 2023/24.</t>
  </si>
  <si>
    <t>Namirnice 2022/2023</t>
  </si>
  <si>
    <t>mat.i dijelovi za tek.održav</t>
  </si>
  <si>
    <t>Aktivnost: A2203-28</t>
  </si>
  <si>
    <t>Centar izvrsnosti</t>
  </si>
  <si>
    <t>Sl. putovanja</t>
  </si>
  <si>
    <t>Ostali materijal za potrebe red. Poslov.</t>
  </si>
  <si>
    <t>Plaće za redovan rad EU 2023/24</t>
  </si>
  <si>
    <t>Prijevoz učenika</t>
  </si>
  <si>
    <t>Namirnice-prehrana</t>
  </si>
  <si>
    <t>Ostale naknade za zaposlene</t>
  </si>
  <si>
    <t>Matetijal i sirovine</t>
  </si>
  <si>
    <t>Sv. Filip i Jakov,25.03.2024.</t>
  </si>
  <si>
    <t>Nadzori nad izvođenje radova</t>
  </si>
  <si>
    <t>Kapitalna ulaganja</t>
  </si>
  <si>
    <t xml:space="preserve">Zakupnine </t>
  </si>
  <si>
    <t>Plaće ŽP2023/2024</t>
  </si>
  <si>
    <t>Plaće ŽP2024/2025</t>
  </si>
  <si>
    <t xml:space="preserve">Inkluzija-korak bliže društvu bez prepreka </t>
  </si>
  <si>
    <t>Ostale Zakupnine i najamnine</t>
  </si>
  <si>
    <t xml:space="preserve"> Plaće  za redovan rad VPP</t>
  </si>
  <si>
    <t>Doprinosi na plaće VPP</t>
  </si>
  <si>
    <t>ostali mat.i dijelovi za tek.održav</t>
  </si>
  <si>
    <t>Oprema</t>
  </si>
  <si>
    <t>Naknada za korišt. automob. u sl. svrhe</t>
  </si>
  <si>
    <t>Materijal i dijelovi za tek. Održ.</t>
  </si>
  <si>
    <t>materijal i sirovine</t>
  </si>
  <si>
    <t>sportska oprema</t>
  </si>
  <si>
    <t>Ostali nespomenuti građevinski objekti</t>
  </si>
  <si>
    <t>Izvršenje              2024.</t>
  </si>
  <si>
    <t>Plan 2025.</t>
  </si>
  <si>
    <t>Izvršenje 
 2025.</t>
  </si>
  <si>
    <t>GODIŠNJI IZVJEŠTAJ O IZVRŠENJU FINANCIJSKOG PLANA ŠKOLE ZA PERIOD 01.01.-31.12.2025.g.</t>
  </si>
  <si>
    <t>Izvršenje 2025.</t>
  </si>
  <si>
    <t>Izvršenje                            2024</t>
  </si>
  <si>
    <t>Plan 2025</t>
  </si>
  <si>
    <t>Izvršenje
     2025</t>
  </si>
  <si>
    <t>ISPRAVI</t>
  </si>
  <si>
    <t>IZVRŠENJE FINANCIJSKOG PLANA OSNOVNE ŠKOLE SV. FILIP I JAKOV ZA
PERIOD 01.01.-31.12.2025. GODINE
POSEBNI DIO - RASHODI I IZDACI</t>
  </si>
  <si>
    <t>Tekući plan  2025.</t>
  </si>
  <si>
    <t>Izvršenje 
    2025.</t>
  </si>
  <si>
    <t>Izvršenje             2024.</t>
  </si>
  <si>
    <t>Materijal i djelovi</t>
  </si>
  <si>
    <t>Namirnice</t>
  </si>
  <si>
    <t>Ostali materijal</t>
  </si>
  <si>
    <t>Sv. Filip i Jakov, 25.03.2026.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</si>
</sst>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3F3F3F"/>
      </left>
      <right style="thin">
        <color rgb="FF3F3F3F"/>
      </right>
      <top/>
      <bottom/>
      <diagonal/>
    </border>
  </borders>
  <cellStyleXfs count="2">
    <xf numFmtId="0" fontId="0" fillId="0" borderId="0"/>
    <xf numFmtId="0" fontId="7" fillId="4" borderId="7" applyNumberFormat="0" applyAlignment="0" applyProtection="0"/>
  </cellStyleXfs>
  <cellXfs count="256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1" fillId="0" borderId="2" xfId="0" applyFont="1" applyBorder="1"/>
    <xf numFmtId="0" fontId="1" fillId="0" borderId="3" xfId="0" applyFont="1" applyBorder="1"/>
    <xf numFmtId="4" fontId="0" fillId="0" borderId="1" xfId="0" applyNumberFormat="1" applyBorder="1"/>
    <xf numFmtId="4" fontId="1" fillId="0" borderId="1" xfId="0" applyNumberFormat="1" applyFont="1" applyBorder="1"/>
    <xf numFmtId="4" fontId="1" fillId="0" borderId="2" xfId="0" applyNumberFormat="1" applyFont="1" applyBorder="1"/>
    <xf numFmtId="4" fontId="0" fillId="2" borderId="1" xfId="0" applyNumberFormat="1" applyFill="1" applyBorder="1"/>
    <xf numFmtId="4" fontId="1" fillId="2" borderId="1" xfId="0" applyNumberFormat="1" applyFont="1" applyFill="1" applyBorder="1"/>
    <xf numFmtId="4" fontId="0" fillId="0" borderId="0" xfId="0" applyNumberFormat="1"/>
    <xf numFmtId="0" fontId="2" fillId="0" borderId="1" xfId="0" applyFont="1" applyBorder="1"/>
    <xf numFmtId="0" fontId="2" fillId="0" borderId="0" xfId="0" applyFont="1"/>
    <xf numFmtId="0" fontId="2" fillId="0" borderId="1" xfId="0" applyFont="1" applyFill="1" applyBorder="1"/>
    <xf numFmtId="4" fontId="1" fillId="0" borderId="3" xfId="0" applyNumberFormat="1" applyFont="1" applyBorder="1"/>
    <xf numFmtId="0" fontId="1" fillId="0" borderId="2" xfId="0" applyFont="1" applyBorder="1" applyAlignment="1">
      <alignment wrapText="1"/>
    </xf>
    <xf numFmtId="4" fontId="0" fillId="0" borderId="2" xfId="0" applyNumberFormat="1" applyFont="1" applyBorder="1"/>
    <xf numFmtId="0" fontId="0" fillId="0" borderId="1" xfId="0" applyFont="1" applyBorder="1"/>
    <xf numFmtId="4" fontId="0" fillId="0" borderId="1" xfId="0" applyNumberFormat="1" applyFont="1" applyBorder="1"/>
    <xf numFmtId="0" fontId="0" fillId="0" borderId="1" xfId="0" applyFont="1" applyFill="1" applyBorder="1"/>
    <xf numFmtId="0" fontId="0" fillId="0" borderId="0" xfId="0" applyFont="1"/>
    <xf numFmtId="0" fontId="1" fillId="2" borderId="1" xfId="0" applyFont="1" applyFill="1" applyBorder="1"/>
    <xf numFmtId="0" fontId="3" fillId="0" borderId="1" xfId="0" applyFont="1" applyFill="1" applyBorder="1"/>
    <xf numFmtId="0" fontId="1" fillId="0" borderId="1" xfId="0" applyFont="1" applyFill="1" applyBorder="1"/>
    <xf numFmtId="4" fontId="1" fillId="0" borderId="2" xfId="0" applyNumberFormat="1" applyFont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2" xfId="0" applyNumberFormat="1" applyFont="1" applyBorder="1" applyAlignment="1">
      <alignment wrapText="1"/>
    </xf>
    <xf numFmtId="0" fontId="1" fillId="0" borderId="2" xfId="0" applyFont="1" applyBorder="1" applyAlignment="1">
      <alignment vertical="top"/>
    </xf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0" fillId="0" borderId="0" xfId="0" applyAlignment="1"/>
    <xf numFmtId="0" fontId="2" fillId="0" borderId="1" xfId="0" applyFont="1" applyFill="1" applyBorder="1" applyAlignment="1">
      <alignment horizontal="center"/>
    </xf>
    <xf numFmtId="4" fontId="0" fillId="0" borderId="4" xfId="0" applyNumberFormat="1" applyBorder="1"/>
    <xf numFmtId="0" fontId="0" fillId="0" borderId="4" xfId="0" applyFont="1" applyFill="1" applyBorder="1"/>
    <xf numFmtId="0" fontId="1" fillId="2" borderId="4" xfId="0" applyFont="1" applyFill="1" applyBorder="1" applyAlignment="1"/>
    <xf numFmtId="0" fontId="0" fillId="2" borderId="5" xfId="0" applyFill="1" applyBorder="1" applyAlignment="1"/>
    <xf numFmtId="0" fontId="0" fillId="0" borderId="1" xfId="0" applyFont="1" applyFill="1" applyBorder="1" applyAlignment="1">
      <alignment horizontal="right"/>
    </xf>
    <xf numFmtId="0" fontId="1" fillId="0" borderId="0" xfId="0" applyFont="1" applyBorder="1"/>
    <xf numFmtId="0" fontId="0" fillId="0" borderId="0" xfId="0" applyFont="1" applyFill="1" applyBorder="1" applyAlignment="1">
      <alignment horizontal="right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4" fontId="0" fillId="0" borderId="0" xfId="0" applyNumberFormat="1" applyFont="1" applyFill="1" applyBorder="1"/>
    <xf numFmtId="4" fontId="1" fillId="0" borderId="0" xfId="0" applyNumberFormat="1" applyFont="1" applyFill="1" applyBorder="1"/>
    <xf numFmtId="0" fontId="1" fillId="0" borderId="0" xfId="0" applyFont="1" applyFill="1" applyBorder="1"/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4" fontId="2" fillId="0" borderId="0" xfId="0" applyNumberFormat="1" applyFont="1" applyFill="1" applyBorder="1"/>
    <xf numFmtId="0" fontId="0" fillId="0" borderId="0" xfId="0" applyBorder="1"/>
    <xf numFmtId="0" fontId="0" fillId="0" borderId="0" xfId="0" applyFill="1" applyBorder="1"/>
    <xf numFmtId="4" fontId="0" fillId="0" borderId="0" xfId="0" applyNumberFormat="1" applyFill="1" applyBorder="1"/>
    <xf numFmtId="0" fontId="1" fillId="2" borderId="6" xfId="0" applyFont="1" applyFill="1" applyBorder="1" applyAlignment="1"/>
    <xf numFmtId="0" fontId="1" fillId="2" borderId="5" xfId="0" applyFont="1" applyFill="1" applyBorder="1" applyAlignment="1"/>
    <xf numFmtId="0" fontId="1" fillId="0" borderId="0" xfId="0" applyFont="1" applyFill="1" applyBorder="1" applyAlignment="1">
      <alignment horizontal="center"/>
    </xf>
    <xf numFmtId="4" fontId="4" fillId="0" borderId="1" xfId="0" applyNumberFormat="1" applyFont="1" applyBorder="1"/>
    <xf numFmtId="2" fontId="4" fillId="0" borderId="1" xfId="0" applyNumberFormat="1" applyFont="1" applyBorder="1"/>
    <xf numFmtId="0" fontId="5" fillId="0" borderId="0" xfId="0" applyFont="1"/>
    <xf numFmtId="2" fontId="4" fillId="2" borderId="1" xfId="0" applyNumberFormat="1" applyFont="1" applyFill="1" applyBorder="1"/>
    <xf numFmtId="2" fontId="4" fillId="0" borderId="0" xfId="0" applyNumberFormat="1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2" borderId="1" xfId="0" applyFont="1" applyFill="1" applyBorder="1"/>
    <xf numFmtId="0" fontId="6" fillId="0" borderId="0" xfId="0" applyFont="1" applyFill="1" applyBorder="1" applyAlignment="1">
      <alignment horizontal="center"/>
    </xf>
    <xf numFmtId="0" fontId="5" fillId="0" borderId="1" xfId="0" applyFont="1" applyBorder="1"/>
    <xf numFmtId="0" fontId="5" fillId="0" borderId="0" xfId="0" applyFont="1" applyFill="1" applyBorder="1"/>
    <xf numFmtId="0" fontId="5" fillId="0" borderId="2" xfId="0" applyFont="1" applyBorder="1"/>
    <xf numFmtId="0" fontId="5" fillId="0" borderId="2" xfId="0" applyFont="1" applyBorder="1" applyAlignment="1">
      <alignment wrapText="1"/>
    </xf>
    <xf numFmtId="4" fontId="5" fillId="0" borderId="2" xfId="0" applyNumberFormat="1" applyFont="1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4" fontId="4" fillId="0" borderId="1" xfId="0" applyNumberFormat="1" applyFont="1" applyBorder="1" applyAlignment="1">
      <alignment wrapText="1"/>
    </xf>
    <xf numFmtId="4" fontId="5" fillId="0" borderId="2" xfId="0" applyNumberFormat="1" applyFont="1" applyBorder="1"/>
    <xf numFmtId="0" fontId="4" fillId="0" borderId="2" xfId="0" applyFont="1" applyBorder="1"/>
    <xf numFmtId="0" fontId="4" fillId="0" borderId="2" xfId="0" applyFont="1" applyBorder="1" applyAlignment="1">
      <alignment wrapText="1"/>
    </xf>
    <xf numFmtId="4" fontId="4" fillId="0" borderId="2" xfId="0" applyNumberFormat="1" applyFont="1" applyBorder="1" applyAlignment="1">
      <alignment wrapText="1"/>
    </xf>
    <xf numFmtId="0" fontId="7" fillId="4" borderId="7" xfId="1" applyAlignment="1">
      <alignment horizontal="center" vertical="center"/>
    </xf>
    <xf numFmtId="0" fontId="7" fillId="4" borderId="7" xfId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Border="1" applyAlignment="1">
      <alignment wrapText="1"/>
    </xf>
    <xf numFmtId="4" fontId="0" fillId="0" borderId="0" xfId="0" applyNumberFormat="1" applyBorder="1" applyAlignment="1">
      <alignment wrapText="1"/>
    </xf>
    <xf numFmtId="4" fontId="0" fillId="0" borderId="0" xfId="0" applyNumberFormat="1" applyBorder="1"/>
    <xf numFmtId="4" fontId="1" fillId="0" borderId="0" xfId="0" applyNumberFormat="1" applyFont="1" applyBorder="1"/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vertical="top"/>
    </xf>
    <xf numFmtId="0" fontId="1" fillId="0" borderId="5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right" vertical="top" wrapText="1"/>
    </xf>
    <xf numFmtId="0" fontId="4" fillId="0" borderId="1" xfId="0" applyFont="1" applyFill="1" applyBorder="1" applyAlignment="1">
      <alignment horizontal="center" vertical="top"/>
    </xf>
    <xf numFmtId="0" fontId="1" fillId="0" borderId="2" xfId="0" applyFont="1" applyFill="1" applyBorder="1"/>
    <xf numFmtId="0" fontId="5" fillId="0" borderId="2" xfId="0" applyFont="1" applyFill="1" applyBorder="1"/>
    <xf numFmtId="0" fontId="1" fillId="0" borderId="2" xfId="0" applyFont="1" applyFill="1" applyBorder="1" applyAlignment="1">
      <alignment horizontal="right"/>
    </xf>
    <xf numFmtId="2" fontId="4" fillId="0" borderId="1" xfId="0" applyNumberFormat="1" applyFont="1" applyFill="1" applyBorder="1"/>
    <xf numFmtId="4" fontId="1" fillId="0" borderId="2" xfId="0" applyNumberFormat="1" applyFont="1" applyFill="1" applyBorder="1"/>
    <xf numFmtId="4" fontId="1" fillId="0" borderId="2" xfId="0" applyNumberFormat="1" applyFont="1" applyFill="1" applyBorder="1" applyAlignment="1">
      <alignment horizontal="right"/>
    </xf>
    <xf numFmtId="0" fontId="1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right"/>
    </xf>
    <xf numFmtId="0" fontId="0" fillId="0" borderId="2" xfId="0" applyFont="1" applyFill="1" applyBorder="1"/>
    <xf numFmtId="0" fontId="5" fillId="0" borderId="2" xfId="0" applyFont="1" applyFill="1" applyBorder="1" applyAlignment="1">
      <alignment horizontal="center"/>
    </xf>
    <xf numFmtId="4" fontId="0" fillId="0" borderId="2" xfId="0" applyNumberFormat="1" applyFont="1" applyFill="1" applyBorder="1"/>
    <xf numFmtId="0" fontId="0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right"/>
    </xf>
    <xf numFmtId="0" fontId="2" fillId="0" borderId="2" xfId="0" applyFont="1" applyFill="1" applyBorder="1"/>
    <xf numFmtId="0" fontId="6" fillId="0" borderId="2" xfId="0" applyFont="1" applyFill="1" applyBorder="1" applyAlignment="1">
      <alignment horizontal="center"/>
    </xf>
    <xf numFmtId="4" fontId="2" fillId="0" borderId="2" xfId="0" applyNumberFormat="1" applyFont="1" applyFill="1" applyBorder="1"/>
    <xf numFmtId="4" fontId="0" fillId="0" borderId="1" xfId="0" applyNumberFormat="1" applyFont="1" applyFill="1" applyBorder="1"/>
    <xf numFmtId="0" fontId="0" fillId="0" borderId="1" xfId="0" applyFont="1" applyFill="1" applyBorder="1" applyAlignment="1">
      <alignment wrapText="1"/>
    </xf>
    <xf numFmtId="4" fontId="1" fillId="0" borderId="8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right"/>
    </xf>
    <xf numFmtId="0" fontId="0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" fontId="4" fillId="0" borderId="1" xfId="0" applyNumberFormat="1" applyFont="1" applyFill="1" applyBorder="1"/>
    <xf numFmtId="0" fontId="0" fillId="0" borderId="5" xfId="0" applyFont="1" applyFill="1" applyBorder="1" applyAlignment="1">
      <alignment horizontal="center"/>
    </xf>
    <xf numFmtId="4" fontId="1" fillId="0" borderId="1" xfId="0" applyNumberFormat="1" applyFont="1" applyFill="1" applyBorder="1"/>
    <xf numFmtId="0" fontId="5" fillId="0" borderId="1" xfId="0" applyFont="1" applyFill="1" applyBorder="1"/>
    <xf numFmtId="4" fontId="0" fillId="0" borderId="1" xfId="0" applyNumberFormat="1" applyFill="1" applyBorder="1"/>
    <xf numFmtId="4" fontId="5" fillId="0" borderId="1" xfId="0" applyNumberFormat="1" applyFont="1" applyFill="1" applyBorder="1"/>
    <xf numFmtId="0" fontId="1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4" fontId="2" fillId="0" borderId="1" xfId="0" applyNumberFormat="1" applyFont="1" applyFill="1" applyBorder="1"/>
    <xf numFmtId="4" fontId="6" fillId="0" borderId="1" xfId="0" applyNumberFormat="1" applyFont="1" applyFill="1" applyBorder="1"/>
    <xf numFmtId="0" fontId="1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0" fontId="3" fillId="0" borderId="2" xfId="0" applyFont="1" applyFill="1" applyBorder="1"/>
    <xf numFmtId="4" fontId="3" fillId="0" borderId="1" xfId="0" applyNumberFormat="1" applyFont="1" applyFill="1" applyBorder="1"/>
    <xf numFmtId="0" fontId="1" fillId="0" borderId="4" xfId="0" applyFont="1" applyFill="1" applyBorder="1" applyAlignment="1"/>
    <xf numFmtId="0" fontId="0" fillId="0" borderId="5" xfId="0" applyFill="1" applyBorder="1" applyAlignment="1"/>
    <xf numFmtId="0" fontId="2" fillId="0" borderId="4" xfId="0" applyFont="1" applyFill="1" applyBorder="1" applyAlignment="1">
      <alignment horizontal="right"/>
    </xf>
    <xf numFmtId="0" fontId="2" fillId="0" borderId="5" xfId="0" applyFont="1" applyFill="1" applyBorder="1" applyAlignment="1">
      <alignment horizontal="center"/>
    </xf>
    <xf numFmtId="0" fontId="0" fillId="0" borderId="1" xfId="0" applyFill="1" applyBorder="1"/>
    <xf numFmtId="0" fontId="1" fillId="0" borderId="5" xfId="0" applyFont="1" applyFill="1" applyBorder="1" applyAlignment="1"/>
    <xf numFmtId="0" fontId="0" fillId="0" borderId="2" xfId="0" applyFill="1" applyBorder="1"/>
    <xf numFmtId="4" fontId="0" fillId="0" borderId="0" xfId="0" applyNumberFormat="1" applyFill="1"/>
    <xf numFmtId="0" fontId="0" fillId="0" borderId="0" xfId="0" applyFill="1"/>
    <xf numFmtId="0" fontId="5" fillId="0" borderId="0" xfId="0" applyFont="1" applyFill="1"/>
    <xf numFmtId="0" fontId="0" fillId="0" borderId="0" xfId="0" applyFill="1" applyAlignment="1">
      <alignment horizontal="right"/>
    </xf>
    <xf numFmtId="0" fontId="4" fillId="0" borderId="0" xfId="0" applyFont="1" applyFill="1"/>
    <xf numFmtId="4" fontId="1" fillId="0" borderId="10" xfId="0" applyNumberFormat="1" applyFont="1" applyFill="1" applyBorder="1" applyAlignment="1" applyProtection="1">
      <alignment horizontal="right" shrinkToFit="1"/>
      <protection locked="0"/>
    </xf>
    <xf numFmtId="4" fontId="1" fillId="0" borderId="0" xfId="0" applyNumberFormat="1" applyFont="1" applyFill="1" applyBorder="1" applyAlignment="1" applyProtection="1">
      <alignment horizontal="right" shrinkToFit="1"/>
      <protection locked="0"/>
    </xf>
    <xf numFmtId="0" fontId="2" fillId="0" borderId="0" xfId="0" applyFont="1" applyFill="1"/>
    <xf numFmtId="0" fontId="3" fillId="0" borderId="0" xfId="0" applyFont="1" applyFill="1"/>
    <xf numFmtId="0" fontId="0" fillId="0" borderId="0" xfId="0" applyFont="1" applyFill="1"/>
    <xf numFmtId="0" fontId="1" fillId="0" borderId="0" xfId="0" applyFont="1" applyFill="1"/>
    <xf numFmtId="4" fontId="5" fillId="0" borderId="2" xfId="0" applyNumberFormat="1" applyFont="1" applyFill="1" applyBorder="1"/>
    <xf numFmtId="0" fontId="3" fillId="0" borderId="4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0" fontId="3" fillId="0" borderId="0" xfId="0" applyFont="1"/>
    <xf numFmtId="4" fontId="0" fillId="0" borderId="2" xfId="0" applyNumberFormat="1" applyFont="1" applyFill="1" applyBorder="1" applyAlignment="1">
      <alignment horizontal="right"/>
    </xf>
    <xf numFmtId="2" fontId="0" fillId="0" borderId="1" xfId="0" applyNumberFormat="1" applyFont="1" applyFill="1" applyBorder="1"/>
    <xf numFmtId="0" fontId="6" fillId="0" borderId="5" xfId="0" applyFont="1" applyFill="1" applyBorder="1" applyAlignment="1">
      <alignment horizontal="center"/>
    </xf>
    <xf numFmtId="0" fontId="2" fillId="0" borderId="11" xfId="0" applyFont="1" applyBorder="1"/>
    <xf numFmtId="0" fontId="3" fillId="0" borderId="11" xfId="0" applyFont="1" applyFill="1" applyBorder="1" applyAlignment="1">
      <alignment horizontal="right"/>
    </xf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4" fontId="2" fillId="0" borderId="11" xfId="0" applyNumberFormat="1" applyFont="1" applyFill="1" applyBorder="1"/>
    <xf numFmtId="2" fontId="4" fillId="0" borderId="11" xfId="0" applyNumberFormat="1" applyFont="1" applyFill="1" applyBorder="1"/>
    <xf numFmtId="0" fontId="3" fillId="0" borderId="6" xfId="0" applyFont="1" applyBorder="1"/>
    <xf numFmtId="0" fontId="2" fillId="0" borderId="6" xfId="0" applyFont="1" applyFill="1" applyBorder="1" applyAlignment="1">
      <alignment horizontal="center"/>
    </xf>
    <xf numFmtId="0" fontId="3" fillId="0" borderId="6" xfId="0" applyFont="1" applyFill="1" applyBorder="1"/>
    <xf numFmtId="0" fontId="6" fillId="0" borderId="6" xfId="0" applyFont="1" applyFill="1" applyBorder="1" applyAlignment="1">
      <alignment horizontal="center"/>
    </xf>
    <xf numFmtId="4" fontId="2" fillId="0" borderId="6" xfId="0" applyNumberFormat="1" applyFont="1" applyFill="1" applyBorder="1"/>
    <xf numFmtId="2" fontId="4" fillId="0" borderId="6" xfId="0" applyNumberFormat="1" applyFont="1" applyFill="1" applyBorder="1"/>
    <xf numFmtId="0" fontId="2" fillId="0" borderId="6" xfId="0" applyFont="1" applyBorder="1"/>
    <xf numFmtId="0" fontId="2" fillId="0" borderId="6" xfId="0" applyNumberFormat="1" applyFont="1" applyFill="1" applyBorder="1"/>
    <xf numFmtId="0" fontId="2" fillId="0" borderId="6" xfId="0" applyFont="1" applyFill="1" applyBorder="1"/>
    <xf numFmtId="0" fontId="1" fillId="0" borderId="4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top" wrapText="1"/>
    </xf>
    <xf numFmtId="4" fontId="1" fillId="0" borderId="12" xfId="0" applyNumberFormat="1" applyFont="1" applyFill="1" applyBorder="1"/>
    <xf numFmtId="4" fontId="0" fillId="0" borderId="12" xfId="0" applyNumberFormat="1" applyFont="1" applyFill="1" applyBorder="1"/>
    <xf numFmtId="4" fontId="1" fillId="0" borderId="4" xfId="0" applyNumberFormat="1" applyFont="1" applyFill="1" applyBorder="1"/>
    <xf numFmtId="4" fontId="3" fillId="0" borderId="4" xfId="0" applyNumberFormat="1" applyFont="1" applyFill="1" applyBorder="1"/>
    <xf numFmtId="4" fontId="0" fillId="0" borderId="4" xfId="0" applyNumberFormat="1" applyFont="1" applyFill="1" applyBorder="1"/>
    <xf numFmtId="4" fontId="4" fillId="0" borderId="4" xfId="0" applyNumberFormat="1" applyFont="1" applyFill="1" applyBorder="1"/>
    <xf numFmtId="4" fontId="0" fillId="0" borderId="9" xfId="0" applyNumberFormat="1" applyFont="1" applyFill="1" applyBorder="1"/>
    <xf numFmtId="4" fontId="0" fillId="0" borderId="4" xfId="0" applyNumberFormat="1" applyFont="1" applyBorder="1"/>
    <xf numFmtId="4" fontId="0" fillId="0" borderId="12" xfId="0" applyNumberFormat="1" applyFont="1" applyBorder="1"/>
    <xf numFmtId="4" fontId="1" fillId="0" borderId="12" xfId="0" applyNumberFormat="1" applyFont="1" applyBorder="1"/>
    <xf numFmtId="4" fontId="1" fillId="0" borderId="4" xfId="0" applyNumberFormat="1" applyFont="1" applyBorder="1"/>
    <xf numFmtId="0" fontId="1" fillId="0" borderId="5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top" wrapText="1"/>
    </xf>
    <xf numFmtId="0" fontId="1" fillId="0" borderId="13" xfId="0" applyFont="1" applyFill="1" applyBorder="1"/>
    <xf numFmtId="4" fontId="1" fillId="0" borderId="13" xfId="0" applyNumberFormat="1" applyFont="1" applyFill="1" applyBorder="1"/>
    <xf numFmtId="4" fontId="0" fillId="0" borderId="13" xfId="0" applyNumberFormat="1" applyFont="1" applyFill="1" applyBorder="1"/>
    <xf numFmtId="4" fontId="2" fillId="0" borderId="13" xfId="0" applyNumberFormat="1" applyFont="1" applyFill="1" applyBorder="1"/>
    <xf numFmtId="4" fontId="0" fillId="0" borderId="5" xfId="0" applyNumberFormat="1" applyFont="1" applyFill="1" applyBorder="1"/>
    <xf numFmtId="4" fontId="4" fillId="0" borderId="5" xfId="0" applyNumberFormat="1" applyFont="1" applyFill="1" applyBorder="1"/>
    <xf numFmtId="4" fontId="1" fillId="0" borderId="5" xfId="0" applyNumberFormat="1" applyFont="1" applyFill="1" applyBorder="1"/>
    <xf numFmtId="4" fontId="0" fillId="0" borderId="5" xfId="0" applyNumberFormat="1" applyFill="1" applyBorder="1"/>
    <xf numFmtId="4" fontId="5" fillId="0" borderId="13" xfId="0" applyNumberFormat="1" applyFont="1" applyFill="1" applyBorder="1"/>
    <xf numFmtId="4" fontId="5" fillId="0" borderId="5" xfId="0" applyNumberFormat="1" applyFont="1" applyFill="1" applyBorder="1"/>
    <xf numFmtId="4" fontId="2" fillId="0" borderId="5" xfId="0" applyNumberFormat="1" applyFont="1" applyFill="1" applyBorder="1"/>
    <xf numFmtId="4" fontId="6" fillId="0" borderId="5" xfId="0" applyNumberFormat="1" applyFont="1" applyFill="1" applyBorder="1"/>
    <xf numFmtId="4" fontId="3" fillId="0" borderId="5" xfId="0" applyNumberFormat="1" applyFont="1" applyFill="1" applyBorder="1"/>
    <xf numFmtId="4" fontId="0" fillId="2" borderId="5" xfId="0" applyNumberFormat="1" applyFill="1" applyBorder="1"/>
    <xf numFmtId="4" fontId="0" fillId="0" borderId="5" xfId="0" applyNumberFormat="1" applyBorder="1"/>
    <xf numFmtId="4" fontId="1" fillId="2" borderId="5" xfId="0" applyNumberFormat="1" applyFont="1" applyFill="1" applyBorder="1"/>
    <xf numFmtId="4" fontId="1" fillId="0" borderId="5" xfId="0" applyNumberFormat="1" applyFont="1" applyBorder="1"/>
    <xf numFmtId="4" fontId="1" fillId="0" borderId="13" xfId="0" applyNumberFormat="1" applyFont="1" applyBorder="1"/>
    <xf numFmtId="4" fontId="0" fillId="0" borderId="14" xfId="0" applyNumberFormat="1" applyFill="1" applyBorder="1"/>
    <xf numFmtId="4" fontId="1" fillId="0" borderId="14" xfId="0" applyNumberFormat="1" applyFont="1" applyFill="1" applyBorder="1"/>
    <xf numFmtId="4" fontId="0" fillId="0" borderId="8" xfId="0" applyNumberFormat="1" applyFill="1" applyBorder="1"/>
    <xf numFmtId="4" fontId="1" fillId="0" borderId="8" xfId="0" applyNumberFormat="1" applyFont="1" applyFill="1" applyBorder="1"/>
    <xf numFmtId="0" fontId="0" fillId="0" borderId="11" xfId="0" applyBorder="1"/>
    <xf numFmtId="0" fontId="0" fillId="0" borderId="11" xfId="0" applyFill="1" applyBorder="1"/>
    <xf numFmtId="0" fontId="1" fillId="0" borderId="11" xfId="0" applyFont="1" applyFill="1" applyBorder="1"/>
    <xf numFmtId="0" fontId="5" fillId="0" borderId="11" xfId="0" applyFont="1" applyFill="1" applyBorder="1" applyAlignment="1">
      <alignment horizontal="center"/>
    </xf>
    <xf numFmtId="4" fontId="0" fillId="0" borderId="11" xfId="0" applyNumberFormat="1" applyFill="1" applyBorder="1"/>
    <xf numFmtId="4" fontId="0" fillId="0" borderId="11" xfId="0" applyNumberFormat="1" applyBorder="1"/>
    <xf numFmtId="0" fontId="0" fillId="0" borderId="6" xfId="0" applyBorder="1"/>
    <xf numFmtId="0" fontId="0" fillId="0" borderId="6" xfId="0" applyFill="1" applyBorder="1"/>
    <xf numFmtId="0" fontId="1" fillId="0" borderId="6" xfId="0" applyFont="1" applyFill="1" applyBorder="1"/>
    <xf numFmtId="0" fontId="5" fillId="0" borderId="6" xfId="0" applyFont="1" applyFill="1" applyBorder="1" applyAlignment="1">
      <alignment horizontal="center"/>
    </xf>
    <xf numFmtId="4" fontId="0" fillId="0" borderId="6" xfId="0" applyNumberFormat="1" applyFill="1" applyBorder="1"/>
    <xf numFmtId="4" fontId="0" fillId="0" borderId="6" xfId="0" applyNumberFormat="1" applyBorder="1"/>
    <xf numFmtId="0" fontId="0" fillId="0" borderId="6" xfId="0" applyFont="1" applyFill="1" applyBorder="1"/>
    <xf numFmtId="0" fontId="0" fillId="0" borderId="11" xfId="0" applyFont="1" applyFill="1" applyBorder="1"/>
    <xf numFmtId="0" fontId="1" fillId="0" borderId="4" xfId="0" applyFont="1" applyFill="1" applyBorder="1" applyAlignment="1"/>
    <xf numFmtId="0" fontId="0" fillId="0" borderId="5" xfId="0" applyFill="1" applyBorder="1" applyAlignment="1"/>
    <xf numFmtId="0" fontId="1" fillId="0" borderId="12" xfId="0" applyFont="1" applyFill="1" applyBorder="1" applyAlignment="1"/>
    <xf numFmtId="0" fontId="0" fillId="0" borderId="13" xfId="0" applyFill="1" applyBorder="1" applyAlignment="1"/>
    <xf numFmtId="0" fontId="7" fillId="4" borderId="15" xfId="1" applyBorder="1" applyAlignment="1">
      <alignment horizontal="center" vertical="center" wrapText="1"/>
    </xf>
    <xf numFmtId="4" fontId="8" fillId="0" borderId="2" xfId="0" applyNumberFormat="1" applyFont="1" applyBorder="1"/>
    <xf numFmtId="0" fontId="1" fillId="0" borderId="0" xfId="0" applyFont="1" applyAlignment="1">
      <alignment horizontal="center"/>
    </xf>
    <xf numFmtId="0" fontId="7" fillId="4" borderId="7" xfId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/>
    <xf numFmtId="0" fontId="0" fillId="2" borderId="1" xfId="0" applyFill="1" applyBorder="1" applyAlignment="1"/>
    <xf numFmtId="0" fontId="1" fillId="0" borderId="4" xfId="0" applyFont="1" applyFill="1" applyBorder="1" applyAlignment="1"/>
    <xf numFmtId="0" fontId="0" fillId="0" borderId="5" xfId="0" applyFill="1" applyBorder="1" applyAlignment="1"/>
    <xf numFmtId="0" fontId="1" fillId="0" borderId="1" xfId="0" applyFont="1" applyFill="1" applyBorder="1" applyAlignment="1"/>
    <xf numFmtId="0" fontId="0" fillId="0" borderId="1" xfId="0" applyFill="1" applyBorder="1" applyAlignment="1"/>
    <xf numFmtId="0" fontId="1" fillId="0" borderId="4" xfId="0" applyFont="1" applyFill="1" applyBorder="1" applyAlignment="1">
      <alignment wrapText="1"/>
    </xf>
    <xf numFmtId="0" fontId="0" fillId="0" borderId="5" xfId="0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2">
    <cellStyle name="Izlaz" xfId="1" builtinId="21"/>
    <cellStyle name="Normalno" xfId="0" builtinId="0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1"/>
  <sheetViews>
    <sheetView topLeftCell="A61" zoomScaleNormal="100" workbookViewId="0">
      <selection activeCell="C27" sqref="C27"/>
    </sheetView>
  </sheetViews>
  <sheetFormatPr defaultRowHeight="15" x14ac:dyDescent="0.25"/>
  <cols>
    <col min="1" max="1" width="59.7109375" customWidth="1"/>
    <col min="2" max="2" width="13.85546875" customWidth="1"/>
    <col min="3" max="3" width="15.28515625" customWidth="1"/>
    <col min="4" max="4" width="14.5703125" customWidth="1"/>
  </cols>
  <sheetData>
    <row r="1" spans="1:6" x14ac:dyDescent="0.25">
      <c r="A1" s="1" t="s">
        <v>166</v>
      </c>
      <c r="B1" s="1"/>
      <c r="C1" s="1"/>
      <c r="D1" s="1"/>
    </row>
    <row r="2" spans="1:6" x14ac:dyDescent="0.25">
      <c r="A2" t="s">
        <v>167</v>
      </c>
    </row>
    <row r="3" spans="1:6" x14ac:dyDescent="0.25">
      <c r="A3" t="s">
        <v>168</v>
      </c>
    </row>
    <row r="5" spans="1:6" x14ac:dyDescent="0.25">
      <c r="A5" t="s">
        <v>214</v>
      </c>
    </row>
    <row r="6" spans="1:6" s="35" customFormat="1" ht="33" customHeight="1" x14ac:dyDescent="0.25">
      <c r="A6" s="242" t="s">
        <v>234</v>
      </c>
      <c r="B6" s="242"/>
      <c r="C6" s="242"/>
      <c r="D6" s="242"/>
      <c r="E6" s="242"/>
      <c r="F6" s="242"/>
    </row>
    <row r="9" spans="1:6" s="1" customFormat="1" ht="45" x14ac:dyDescent="0.25">
      <c r="A9" s="86" t="s">
        <v>0</v>
      </c>
      <c r="B9" s="85" t="s">
        <v>231</v>
      </c>
      <c r="C9" s="85" t="s">
        <v>232</v>
      </c>
      <c r="D9" s="85" t="s">
        <v>233</v>
      </c>
      <c r="E9" s="85" t="s">
        <v>99</v>
      </c>
      <c r="F9" s="85" t="s">
        <v>100</v>
      </c>
    </row>
    <row r="10" spans="1:6" x14ac:dyDescent="0.25">
      <c r="A10" s="91">
        <v>1</v>
      </c>
      <c r="B10" s="91"/>
      <c r="C10" s="91"/>
      <c r="D10" s="91">
        <v>4</v>
      </c>
      <c r="E10" s="91">
        <v>5</v>
      </c>
      <c r="F10" s="86">
        <v>6</v>
      </c>
    </row>
    <row r="11" spans="1:6" x14ac:dyDescent="0.25">
      <c r="A11" s="2" t="s">
        <v>1</v>
      </c>
      <c r="B11" s="8">
        <v>1937941.98</v>
      </c>
      <c r="C11" s="10">
        <v>2007205.46</v>
      </c>
      <c r="D11" s="37">
        <v>2007205.46</v>
      </c>
      <c r="E11" s="8">
        <f>(D11/B11)*100</f>
        <v>103.57407397717861</v>
      </c>
      <c r="F11" s="9">
        <f>(D11/C11)*100</f>
        <v>100</v>
      </c>
    </row>
    <row r="12" spans="1:6" x14ac:dyDescent="0.25">
      <c r="A12" s="2" t="s">
        <v>2</v>
      </c>
      <c r="B12" s="8">
        <v>0</v>
      </c>
      <c r="C12" s="8">
        <v>0</v>
      </c>
      <c r="D12" s="37">
        <v>0</v>
      </c>
      <c r="E12" s="8">
        <v>0</v>
      </c>
      <c r="F12" s="9">
        <v>0</v>
      </c>
    </row>
    <row r="13" spans="1:6" ht="15.75" thickBot="1" x14ac:dyDescent="0.3">
      <c r="A13" s="7" t="s">
        <v>3</v>
      </c>
      <c r="B13" s="17">
        <v>1937941.98</v>
      </c>
      <c r="C13" s="17">
        <v>2007205.46</v>
      </c>
      <c r="D13" s="17">
        <v>2007205.46</v>
      </c>
      <c r="E13" s="8">
        <f t="shared" ref="E13:E17" si="0">(D13/B13)*100</f>
        <v>103.57407397717861</v>
      </c>
      <c r="F13" s="9">
        <f t="shared" ref="F13:F17" si="1">(D13/C13)*100</f>
        <v>100</v>
      </c>
    </row>
    <row r="14" spans="1:6" ht="15.75" thickTop="1" x14ac:dyDescent="0.25">
      <c r="B14" s="13"/>
      <c r="C14" s="13"/>
      <c r="D14" s="13"/>
      <c r="E14" s="8"/>
      <c r="F14" s="9"/>
    </row>
    <row r="15" spans="1:6" x14ac:dyDescent="0.25">
      <c r="A15" s="2" t="s">
        <v>4</v>
      </c>
      <c r="B15" s="8">
        <v>1838651.02</v>
      </c>
      <c r="C15" s="8">
        <v>1960442.44</v>
      </c>
      <c r="D15" s="37">
        <v>1960442.44</v>
      </c>
      <c r="E15" s="8">
        <f t="shared" si="0"/>
        <v>106.62395520820476</v>
      </c>
      <c r="F15" s="9">
        <f t="shared" si="1"/>
        <v>100</v>
      </c>
    </row>
    <row r="16" spans="1:6" x14ac:dyDescent="0.25">
      <c r="A16" s="2" t="s">
        <v>5</v>
      </c>
      <c r="B16" s="8">
        <v>131584.95000000001</v>
      </c>
      <c r="C16" s="8">
        <v>35033.519999999997</v>
      </c>
      <c r="D16" s="37">
        <v>35033.519999999997</v>
      </c>
      <c r="E16" s="8">
        <v>0</v>
      </c>
      <c r="F16" s="9">
        <v>0</v>
      </c>
    </row>
    <row r="17" spans="1:6" ht="15.75" thickBot="1" x14ac:dyDescent="0.3">
      <c r="A17" s="7" t="s">
        <v>6</v>
      </c>
      <c r="B17" s="17">
        <v>1563826.56</v>
      </c>
      <c r="C17" s="17">
        <v>1995475.96</v>
      </c>
      <c r="D17" s="17">
        <f>D15+D16</f>
        <v>1995475.96</v>
      </c>
      <c r="E17" s="8">
        <f t="shared" si="0"/>
        <v>127.60212743796858</v>
      </c>
      <c r="F17" s="9">
        <f t="shared" si="1"/>
        <v>100</v>
      </c>
    </row>
    <row r="18" spans="1:6" ht="15.75" thickTop="1" x14ac:dyDescent="0.25">
      <c r="C18" s="13"/>
      <c r="D18" s="13"/>
    </row>
    <row r="19" spans="1:6" x14ac:dyDescent="0.25">
      <c r="C19" s="13"/>
      <c r="D19" s="13"/>
    </row>
    <row r="20" spans="1:6" ht="36.75" customHeight="1" x14ac:dyDescent="0.25">
      <c r="A20" s="86" t="s">
        <v>7</v>
      </c>
      <c r="B20" s="85"/>
      <c r="C20" s="85" t="s">
        <v>232</v>
      </c>
      <c r="D20" s="85" t="s">
        <v>235</v>
      </c>
      <c r="E20" s="85" t="s">
        <v>99</v>
      </c>
      <c r="F20" s="85" t="s">
        <v>100</v>
      </c>
    </row>
    <row r="21" spans="1:6" x14ac:dyDescent="0.25">
      <c r="A21" s="2" t="s">
        <v>8</v>
      </c>
      <c r="B21" s="8"/>
      <c r="C21" s="8">
        <v>2007205.46</v>
      </c>
      <c r="D21" s="8">
        <v>2007205.46</v>
      </c>
      <c r="E21" s="2"/>
      <c r="F21" s="2"/>
    </row>
    <row r="22" spans="1:6" x14ac:dyDescent="0.25">
      <c r="A22" s="2" t="s">
        <v>9</v>
      </c>
      <c r="B22" s="8"/>
      <c r="C22" s="8">
        <v>2007205.46</v>
      </c>
      <c r="D22" s="8">
        <v>1995475.96</v>
      </c>
      <c r="E22" s="2"/>
      <c r="F22" s="2"/>
    </row>
    <row r="23" spans="1:6" x14ac:dyDescent="0.25">
      <c r="A23" s="3" t="s">
        <v>10</v>
      </c>
      <c r="B23" s="9"/>
      <c r="C23" s="9"/>
      <c r="D23" s="8"/>
      <c r="E23" s="2"/>
      <c r="F23" s="2"/>
    </row>
    <row r="24" spans="1:6" x14ac:dyDescent="0.25">
      <c r="B24" s="13"/>
      <c r="C24" s="13"/>
      <c r="D24" s="13"/>
    </row>
    <row r="25" spans="1:6" x14ac:dyDescent="0.25">
      <c r="A25" s="3" t="s">
        <v>11</v>
      </c>
      <c r="B25" s="9"/>
      <c r="C25" s="9">
        <v>0</v>
      </c>
      <c r="D25" s="9">
        <v>11729.5</v>
      </c>
      <c r="E25" s="2"/>
      <c r="F25" s="2"/>
    </row>
    <row r="28" spans="1:6" ht="44.25" customHeight="1" x14ac:dyDescent="0.25">
      <c r="A28" s="86" t="s">
        <v>12</v>
      </c>
      <c r="B28" s="85"/>
      <c r="C28" s="85" t="s">
        <v>232</v>
      </c>
      <c r="D28" s="85" t="s">
        <v>235</v>
      </c>
      <c r="E28" s="85" t="s">
        <v>99</v>
      </c>
      <c r="F28" s="85" t="s">
        <v>100</v>
      </c>
    </row>
    <row r="29" spans="1:6" x14ac:dyDescent="0.25">
      <c r="A29" s="3" t="s">
        <v>13</v>
      </c>
      <c r="B29" s="3"/>
      <c r="C29" s="3"/>
      <c r="D29" s="9">
        <v>40405.589999999997</v>
      </c>
      <c r="E29" s="2"/>
      <c r="F29" s="2"/>
    </row>
    <row r="31" spans="1:6" ht="45" x14ac:dyDescent="0.25">
      <c r="A31" s="4" t="s">
        <v>14</v>
      </c>
      <c r="B31" s="4"/>
      <c r="C31" s="3">
        <v>0</v>
      </c>
      <c r="D31" s="9">
        <v>52135.09</v>
      </c>
      <c r="E31" s="2"/>
      <c r="F31" s="2"/>
    </row>
  </sheetData>
  <mergeCells count="1">
    <mergeCell ref="A6:F6"/>
  </mergeCells>
  <pageMargins left="0.70866141732283472" right="0.70866141732283472" top="0.39370078740157483" bottom="0.39370078740157483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46"/>
  <sheetViews>
    <sheetView topLeftCell="B19" zoomScaleNormal="100" workbookViewId="0">
      <selection activeCell="F9" sqref="F9"/>
    </sheetView>
  </sheetViews>
  <sheetFormatPr defaultRowHeight="15" x14ac:dyDescent="0.25"/>
  <cols>
    <col min="1" max="1" width="3.5703125" customWidth="1"/>
    <col min="2" max="2" width="8.140625" customWidth="1"/>
    <col min="4" max="4" width="43" customWidth="1"/>
    <col min="5" max="5" width="15.85546875" customWidth="1"/>
    <col min="6" max="6" width="14.5703125" customWidth="1"/>
    <col min="7" max="7" width="16.85546875" customWidth="1"/>
    <col min="8" max="8" width="10.7109375" customWidth="1"/>
  </cols>
  <sheetData>
    <row r="1" spans="2:10" x14ac:dyDescent="0.25">
      <c r="B1" s="244" t="s">
        <v>239</v>
      </c>
      <c r="C1" s="245"/>
      <c r="D1" s="245"/>
      <c r="E1" s="245"/>
      <c r="F1" s="245"/>
      <c r="G1" s="245"/>
      <c r="H1" s="245"/>
      <c r="I1" s="245"/>
    </row>
    <row r="2" spans="2:10" x14ac:dyDescent="0.25">
      <c r="B2" s="245"/>
      <c r="C2" s="245"/>
      <c r="D2" s="245"/>
      <c r="E2" s="245"/>
      <c r="F2" s="245"/>
      <c r="G2" s="245"/>
      <c r="H2" s="245"/>
      <c r="I2" s="245"/>
    </row>
    <row r="3" spans="2:10" ht="27" customHeight="1" x14ac:dyDescent="0.25">
      <c r="B3" s="245"/>
      <c r="C3" s="245"/>
      <c r="D3" s="245"/>
      <c r="E3" s="245"/>
      <c r="F3" s="245"/>
      <c r="G3" s="245"/>
      <c r="H3" s="245"/>
      <c r="I3" s="245"/>
    </row>
    <row r="4" spans="2:10" ht="45" x14ac:dyDescent="0.25">
      <c r="B4" s="243" t="s">
        <v>38</v>
      </c>
      <c r="C4" s="243"/>
      <c r="D4" s="83" t="s">
        <v>16</v>
      </c>
      <c r="E4" s="84" t="s">
        <v>236</v>
      </c>
      <c r="F4" s="84" t="s">
        <v>237</v>
      </c>
      <c r="G4" s="84" t="s">
        <v>238</v>
      </c>
      <c r="H4" s="84" t="s">
        <v>101</v>
      </c>
      <c r="I4" s="84" t="s">
        <v>100</v>
      </c>
      <c r="J4" s="240"/>
    </row>
    <row r="5" spans="2:10" x14ac:dyDescent="0.25">
      <c r="B5" s="31"/>
      <c r="C5" s="31">
        <v>1</v>
      </c>
      <c r="D5" s="32">
        <v>2</v>
      </c>
      <c r="E5" s="33"/>
      <c r="F5" s="33"/>
      <c r="G5" s="33"/>
      <c r="H5" s="33"/>
      <c r="I5" s="34">
        <v>6</v>
      </c>
    </row>
    <row r="6" spans="2:10" x14ac:dyDescent="0.25">
      <c r="B6" s="6">
        <v>6</v>
      </c>
      <c r="C6" s="6"/>
      <c r="D6" s="6" t="s">
        <v>1</v>
      </c>
      <c r="E6" s="10">
        <v>1937941.98</v>
      </c>
      <c r="F6" s="10">
        <v>2007205.46</v>
      </c>
      <c r="G6" s="241">
        <v>2007205.46</v>
      </c>
      <c r="H6" s="10">
        <f>IFERROR((G6/E6)*100,0)</f>
        <v>103.57407397717861</v>
      </c>
      <c r="I6" s="9">
        <f>IFERROR((G6/F6)*100,0)</f>
        <v>100</v>
      </c>
    </row>
    <row r="7" spans="2:10" ht="30" x14ac:dyDescent="0.25">
      <c r="B7" s="6">
        <v>63</v>
      </c>
      <c r="C7" s="6"/>
      <c r="D7" s="18" t="s">
        <v>76</v>
      </c>
      <c r="E7" s="27">
        <v>1646925.36</v>
      </c>
      <c r="F7" s="27">
        <v>1752642.21</v>
      </c>
      <c r="G7" s="27">
        <v>1752642.21</v>
      </c>
      <c r="H7" s="10">
        <f t="shared" ref="H7:H36" si="0">IFERROR((G7/E7)*100,0)</f>
        <v>106.41904317995321</v>
      </c>
      <c r="I7" s="9">
        <f t="shared" ref="I7:I37" si="1">IFERROR((G7/F7)*100,0)</f>
        <v>100</v>
      </c>
    </row>
    <row r="8" spans="2:10" x14ac:dyDescent="0.25">
      <c r="B8" s="6">
        <v>634</v>
      </c>
      <c r="C8" s="6"/>
      <c r="D8" s="18" t="s">
        <v>148</v>
      </c>
      <c r="E8" s="27"/>
      <c r="F8" s="10"/>
      <c r="G8" s="10"/>
      <c r="H8" s="10">
        <f t="shared" si="0"/>
        <v>0</v>
      </c>
      <c r="I8" s="9">
        <f t="shared" si="1"/>
        <v>0</v>
      </c>
    </row>
    <row r="9" spans="2:10" x14ac:dyDescent="0.25">
      <c r="B9" s="73">
        <v>6341</v>
      </c>
      <c r="C9" s="73"/>
      <c r="D9" s="74" t="s">
        <v>149</v>
      </c>
      <c r="E9" s="75"/>
      <c r="F9" s="10"/>
      <c r="G9" s="10"/>
      <c r="H9" s="10">
        <f t="shared" si="0"/>
        <v>0</v>
      </c>
      <c r="I9" s="9">
        <f t="shared" si="1"/>
        <v>0</v>
      </c>
    </row>
    <row r="10" spans="2:10" ht="30" x14ac:dyDescent="0.25">
      <c r="B10" s="6">
        <v>636</v>
      </c>
      <c r="C10" s="6"/>
      <c r="D10" s="18" t="s">
        <v>77</v>
      </c>
      <c r="E10" s="27"/>
      <c r="F10" s="27"/>
      <c r="G10" s="27"/>
      <c r="H10" s="10">
        <f t="shared" si="0"/>
        <v>0</v>
      </c>
      <c r="I10" s="9">
        <f t="shared" si="1"/>
        <v>0</v>
      </c>
    </row>
    <row r="11" spans="2:10" ht="30" x14ac:dyDescent="0.25">
      <c r="B11" s="80">
        <v>6361</v>
      </c>
      <c r="C11" s="80"/>
      <c r="D11" s="81" t="s">
        <v>80</v>
      </c>
      <c r="E11" s="155">
        <v>1544179</v>
      </c>
      <c r="F11" s="82">
        <v>1696918.21</v>
      </c>
      <c r="G11" s="82">
        <v>1696918.21</v>
      </c>
      <c r="H11" s="10">
        <f t="shared" si="0"/>
        <v>109.89128915753939</v>
      </c>
      <c r="I11" s="9">
        <f t="shared" si="1"/>
        <v>100</v>
      </c>
    </row>
    <row r="12" spans="2:10" ht="25.5" customHeight="1" x14ac:dyDescent="0.25">
      <c r="B12" s="80">
        <v>63611</v>
      </c>
      <c r="C12" s="80"/>
      <c r="D12" s="81" t="s">
        <v>164</v>
      </c>
      <c r="E12" s="156"/>
      <c r="F12" s="82"/>
      <c r="G12" s="82"/>
      <c r="H12" s="10"/>
      <c r="I12" s="9"/>
    </row>
    <row r="13" spans="2:10" ht="30" x14ac:dyDescent="0.25">
      <c r="B13" s="73">
        <v>63612</v>
      </c>
      <c r="C13" s="73"/>
      <c r="D13" s="74" t="s">
        <v>145</v>
      </c>
      <c r="E13" s="30">
        <v>1544179</v>
      </c>
      <c r="F13" s="19">
        <v>1594473.81</v>
      </c>
      <c r="G13" s="19">
        <v>1594473.81</v>
      </c>
      <c r="H13" s="10">
        <f t="shared" si="0"/>
        <v>103.2570582814557</v>
      </c>
      <c r="I13" s="9">
        <f t="shared" si="1"/>
        <v>100</v>
      </c>
    </row>
    <row r="14" spans="2:10" x14ac:dyDescent="0.25">
      <c r="B14" s="73">
        <v>63613</v>
      </c>
      <c r="C14" s="73"/>
      <c r="D14" s="74" t="s">
        <v>165</v>
      </c>
      <c r="E14" s="30"/>
      <c r="F14" s="19">
        <v>102444.4</v>
      </c>
      <c r="G14" s="19">
        <v>102444.4</v>
      </c>
      <c r="H14" s="10"/>
      <c r="I14" s="9"/>
    </row>
    <row r="15" spans="2:10" ht="30" x14ac:dyDescent="0.25">
      <c r="B15" s="73">
        <v>6362</v>
      </c>
      <c r="C15" s="73"/>
      <c r="D15" s="74" t="s">
        <v>82</v>
      </c>
      <c r="E15" s="75">
        <v>94549.05</v>
      </c>
      <c r="F15" s="79">
        <v>28402.33</v>
      </c>
      <c r="G15" s="79">
        <v>28402.33</v>
      </c>
      <c r="H15" s="10">
        <f t="shared" si="0"/>
        <v>30.039783583230079</v>
      </c>
      <c r="I15" s="9">
        <f t="shared" si="1"/>
        <v>100</v>
      </c>
    </row>
    <row r="16" spans="2:10" x14ac:dyDescent="0.25">
      <c r="B16" s="80">
        <v>638</v>
      </c>
      <c r="C16" s="80"/>
      <c r="D16" s="81" t="s">
        <v>146</v>
      </c>
      <c r="E16" s="82"/>
      <c r="F16" s="82"/>
      <c r="G16" s="82"/>
      <c r="H16" s="10">
        <f t="shared" si="0"/>
        <v>0</v>
      </c>
      <c r="I16" s="9">
        <f t="shared" si="1"/>
        <v>0</v>
      </c>
    </row>
    <row r="17" spans="2:9" ht="30" x14ac:dyDescent="0.25">
      <c r="B17" s="73">
        <v>6381</v>
      </c>
      <c r="C17" s="73"/>
      <c r="D17" s="74" t="s">
        <v>147</v>
      </c>
      <c r="E17" s="30"/>
      <c r="F17" s="19"/>
      <c r="G17" s="19"/>
      <c r="H17" s="10">
        <f t="shared" si="0"/>
        <v>0</v>
      </c>
      <c r="I17" s="9">
        <f t="shared" si="1"/>
        <v>0</v>
      </c>
    </row>
    <row r="18" spans="2:9" ht="30" x14ac:dyDescent="0.25">
      <c r="B18" s="80">
        <v>639</v>
      </c>
      <c r="C18" s="80"/>
      <c r="D18" s="81" t="s">
        <v>142</v>
      </c>
      <c r="E18" s="82">
        <v>8197.31</v>
      </c>
      <c r="F18" s="82">
        <v>27321.67</v>
      </c>
      <c r="G18" s="82">
        <v>27321.67</v>
      </c>
      <c r="H18" s="10">
        <f t="shared" si="0"/>
        <v>333.30043636266043</v>
      </c>
      <c r="I18" s="9">
        <f t="shared" si="1"/>
        <v>100</v>
      </c>
    </row>
    <row r="19" spans="2:9" ht="30" x14ac:dyDescent="0.25">
      <c r="B19" s="73">
        <v>6391</v>
      </c>
      <c r="C19" s="73"/>
      <c r="D19" s="74" t="s">
        <v>143</v>
      </c>
      <c r="E19" s="75">
        <v>671.71</v>
      </c>
      <c r="F19" s="79">
        <v>2774.47</v>
      </c>
      <c r="G19" s="79">
        <v>2774.47</v>
      </c>
      <c r="H19" s="10">
        <f t="shared" si="0"/>
        <v>413.04580845900756</v>
      </c>
      <c r="I19" s="9">
        <f t="shared" si="1"/>
        <v>100</v>
      </c>
    </row>
    <row r="20" spans="2:9" ht="30" x14ac:dyDescent="0.25">
      <c r="B20" s="73">
        <v>6393</v>
      </c>
      <c r="C20" s="73"/>
      <c r="D20" s="74" t="s">
        <v>144</v>
      </c>
      <c r="E20" s="75">
        <v>7525.6</v>
      </c>
      <c r="F20" s="79">
        <v>24547.200000000001</v>
      </c>
      <c r="G20" s="79">
        <v>24547.200000000001</v>
      </c>
      <c r="H20" s="10">
        <f t="shared" si="0"/>
        <v>326.18262995641544</v>
      </c>
      <c r="I20" s="9">
        <f t="shared" si="1"/>
        <v>100</v>
      </c>
    </row>
    <row r="21" spans="2:9" x14ac:dyDescent="0.25">
      <c r="B21" s="3">
        <v>64</v>
      </c>
      <c r="C21" s="3"/>
      <c r="D21" s="3" t="s">
        <v>17</v>
      </c>
      <c r="E21" s="9"/>
      <c r="F21" s="9"/>
      <c r="G21" s="9"/>
      <c r="H21" s="10">
        <f t="shared" si="0"/>
        <v>0</v>
      </c>
      <c r="I21" s="9">
        <f t="shared" si="1"/>
        <v>0</v>
      </c>
    </row>
    <row r="22" spans="2:9" x14ac:dyDescent="0.25">
      <c r="B22" s="2">
        <v>641</v>
      </c>
      <c r="C22" s="2"/>
      <c r="D22" s="2" t="s">
        <v>18</v>
      </c>
      <c r="E22" s="21"/>
      <c r="F22" s="8"/>
      <c r="G22" s="8"/>
      <c r="H22" s="10">
        <f t="shared" si="0"/>
        <v>0</v>
      </c>
      <c r="I22" s="9">
        <f t="shared" si="1"/>
        <v>0</v>
      </c>
    </row>
    <row r="23" spans="2:9" x14ac:dyDescent="0.25">
      <c r="B23" s="2">
        <v>6413</v>
      </c>
      <c r="C23" s="2"/>
      <c r="D23" s="2" t="s">
        <v>19</v>
      </c>
      <c r="E23" s="21"/>
      <c r="F23" s="8"/>
      <c r="G23" s="8"/>
      <c r="H23" s="10">
        <f t="shared" si="0"/>
        <v>0</v>
      </c>
      <c r="I23" s="9">
        <f t="shared" si="1"/>
        <v>0</v>
      </c>
    </row>
    <row r="24" spans="2:9" ht="45" x14ac:dyDescent="0.25">
      <c r="B24" s="76">
        <v>65</v>
      </c>
      <c r="C24" s="76"/>
      <c r="D24" s="77" t="s">
        <v>20</v>
      </c>
      <c r="E24" s="78">
        <v>17080.63</v>
      </c>
      <c r="F24" s="78">
        <v>16501.86</v>
      </c>
      <c r="G24" s="78">
        <v>16501.86</v>
      </c>
      <c r="H24" s="10">
        <f t="shared" si="0"/>
        <v>96.61154184593893</v>
      </c>
      <c r="I24" s="9">
        <f t="shared" si="1"/>
        <v>100</v>
      </c>
    </row>
    <row r="25" spans="2:9" x14ac:dyDescent="0.25">
      <c r="B25" s="76">
        <v>652</v>
      </c>
      <c r="C25" s="76"/>
      <c r="D25" s="76" t="s">
        <v>22</v>
      </c>
      <c r="E25" s="61"/>
      <c r="F25" s="61"/>
      <c r="G25" s="61"/>
      <c r="H25" s="10">
        <f t="shared" si="0"/>
        <v>0</v>
      </c>
      <c r="I25" s="9">
        <f t="shared" si="1"/>
        <v>0</v>
      </c>
    </row>
    <row r="26" spans="2:9" x14ac:dyDescent="0.25">
      <c r="B26" s="2">
        <v>6526</v>
      </c>
      <c r="C26" s="2"/>
      <c r="D26" s="2" t="s">
        <v>21</v>
      </c>
      <c r="E26" s="8">
        <v>17080.63</v>
      </c>
      <c r="F26" s="8">
        <v>16501.86</v>
      </c>
      <c r="G26" s="8">
        <v>16501.86</v>
      </c>
      <c r="H26" s="10">
        <f t="shared" si="0"/>
        <v>96.61154184593893</v>
      </c>
      <c r="I26" s="9">
        <f t="shared" si="1"/>
        <v>100</v>
      </c>
    </row>
    <row r="27" spans="2:9" ht="30" x14ac:dyDescent="0.25">
      <c r="B27" s="76">
        <v>66</v>
      </c>
      <c r="C27" s="76"/>
      <c r="D27" s="77" t="s">
        <v>78</v>
      </c>
      <c r="E27" s="78">
        <v>16392.91</v>
      </c>
      <c r="F27" s="78">
        <v>35802</v>
      </c>
      <c r="G27" s="78">
        <v>35802</v>
      </c>
      <c r="H27" s="10">
        <f t="shared" si="0"/>
        <v>218.39929579312033</v>
      </c>
      <c r="I27" s="9">
        <f t="shared" si="1"/>
        <v>100</v>
      </c>
    </row>
    <row r="28" spans="2:9" ht="30" x14ac:dyDescent="0.25">
      <c r="B28" s="76">
        <v>661</v>
      </c>
      <c r="C28" s="76"/>
      <c r="D28" s="77" t="s">
        <v>79</v>
      </c>
      <c r="E28" s="78">
        <v>15342.91</v>
      </c>
      <c r="F28" s="78">
        <v>24802</v>
      </c>
      <c r="G28" s="78">
        <v>24802</v>
      </c>
      <c r="H28" s="10">
        <f t="shared" si="0"/>
        <v>161.65121218856135</v>
      </c>
      <c r="I28" s="9">
        <f t="shared" si="1"/>
        <v>100</v>
      </c>
    </row>
    <row r="29" spans="2:9" x14ac:dyDescent="0.25">
      <c r="B29" s="2">
        <v>6615</v>
      </c>
      <c r="C29" s="2"/>
      <c r="D29" s="5" t="s">
        <v>81</v>
      </c>
      <c r="E29" s="29">
        <v>15342.91</v>
      </c>
      <c r="F29" s="8">
        <v>24802</v>
      </c>
      <c r="G29" s="8">
        <v>24802</v>
      </c>
      <c r="H29" s="10">
        <f t="shared" si="0"/>
        <v>161.65121218856135</v>
      </c>
      <c r="I29" s="9">
        <f t="shared" si="1"/>
        <v>100</v>
      </c>
    </row>
    <row r="30" spans="2:9" ht="30" x14ac:dyDescent="0.25">
      <c r="B30" s="76">
        <v>663</v>
      </c>
      <c r="C30" s="76"/>
      <c r="D30" s="77" t="s">
        <v>83</v>
      </c>
      <c r="E30" s="78">
        <v>1050</v>
      </c>
      <c r="F30" s="78">
        <v>11000</v>
      </c>
      <c r="G30" s="28">
        <v>11000</v>
      </c>
      <c r="H30" s="10">
        <f t="shared" si="0"/>
        <v>1047.6190476190477</v>
      </c>
      <c r="I30" s="9">
        <f t="shared" si="1"/>
        <v>100</v>
      </c>
    </row>
    <row r="31" spans="2:9" x14ac:dyDescent="0.25">
      <c r="B31" s="2">
        <v>6631</v>
      </c>
      <c r="C31" s="2"/>
      <c r="D31" s="5" t="s">
        <v>85</v>
      </c>
      <c r="E31" s="29">
        <v>1050</v>
      </c>
      <c r="F31" s="8">
        <v>11000</v>
      </c>
      <c r="G31" s="8">
        <v>11000</v>
      </c>
      <c r="H31" s="10">
        <f t="shared" si="0"/>
        <v>1047.6190476190477</v>
      </c>
      <c r="I31" s="9">
        <f t="shared" si="1"/>
        <v>100</v>
      </c>
    </row>
    <row r="32" spans="2:9" x14ac:dyDescent="0.25">
      <c r="B32" s="2">
        <v>6632</v>
      </c>
      <c r="C32" s="2"/>
      <c r="D32" s="5" t="s">
        <v>84</v>
      </c>
      <c r="E32" s="29"/>
      <c r="F32" s="8"/>
      <c r="G32" s="8"/>
      <c r="H32" s="10">
        <f t="shared" si="0"/>
        <v>0</v>
      </c>
      <c r="I32" s="9">
        <f t="shared" si="1"/>
        <v>0</v>
      </c>
    </row>
    <row r="33" spans="2:9" ht="30" x14ac:dyDescent="0.25">
      <c r="B33" s="76">
        <v>67</v>
      </c>
      <c r="C33" s="76"/>
      <c r="D33" s="77" t="s">
        <v>23</v>
      </c>
      <c r="E33" s="78">
        <v>257543.08</v>
      </c>
      <c r="F33" s="78">
        <v>202259.39</v>
      </c>
      <c r="G33" s="78">
        <v>202259.39</v>
      </c>
      <c r="H33" s="10">
        <f t="shared" si="0"/>
        <v>78.534197074912683</v>
      </c>
      <c r="I33" s="9">
        <f t="shared" si="1"/>
        <v>100</v>
      </c>
    </row>
    <row r="34" spans="2:9" ht="30" x14ac:dyDescent="0.25">
      <c r="B34" s="76">
        <v>671</v>
      </c>
      <c r="C34" s="76"/>
      <c r="D34" s="77" t="s">
        <v>24</v>
      </c>
      <c r="E34" s="78"/>
      <c r="F34" s="78"/>
      <c r="G34" s="78"/>
      <c r="H34" s="10">
        <f t="shared" si="0"/>
        <v>0</v>
      </c>
      <c r="I34" s="9">
        <f t="shared" si="1"/>
        <v>0</v>
      </c>
    </row>
    <row r="35" spans="2:9" ht="30" x14ac:dyDescent="0.25">
      <c r="B35" s="2">
        <v>6711</v>
      </c>
      <c r="C35" s="2"/>
      <c r="D35" s="5" t="s">
        <v>25</v>
      </c>
      <c r="E35" s="29">
        <v>257543.08</v>
      </c>
      <c r="F35" s="8">
        <v>199971.89</v>
      </c>
      <c r="G35" s="8">
        <v>199971.89</v>
      </c>
      <c r="H35" s="10">
        <f t="shared" si="0"/>
        <v>77.64599615722544</v>
      </c>
      <c r="I35" s="9">
        <f t="shared" si="1"/>
        <v>100</v>
      </c>
    </row>
    <row r="36" spans="2:9" ht="30" x14ac:dyDescent="0.25">
      <c r="B36" s="2">
        <v>6712</v>
      </c>
      <c r="C36" s="2"/>
      <c r="D36" s="5" t="s">
        <v>93</v>
      </c>
      <c r="E36" s="29">
        <v>0</v>
      </c>
      <c r="F36" s="8">
        <v>2287.5</v>
      </c>
      <c r="G36" s="8">
        <v>2287.5</v>
      </c>
      <c r="H36" s="10">
        <f t="shared" si="0"/>
        <v>0</v>
      </c>
      <c r="I36" s="9">
        <f t="shared" si="1"/>
        <v>100</v>
      </c>
    </row>
    <row r="37" spans="2:9" x14ac:dyDescent="0.25">
      <c r="B37" s="3">
        <v>683</v>
      </c>
      <c r="C37" s="3"/>
      <c r="D37" s="4" t="s">
        <v>150</v>
      </c>
      <c r="E37" s="28"/>
      <c r="F37" s="9">
        <v>0</v>
      </c>
      <c r="G37" s="9"/>
      <c r="H37" s="10">
        <v>0</v>
      </c>
      <c r="I37" s="9">
        <f t="shared" si="1"/>
        <v>0</v>
      </c>
    </row>
    <row r="38" spans="2:9" x14ac:dyDescent="0.25">
      <c r="B38" s="55"/>
      <c r="C38" s="55"/>
      <c r="D38" s="87"/>
      <c r="E38" s="88"/>
      <c r="F38" s="89"/>
      <c r="G38" s="89"/>
      <c r="H38" s="90"/>
      <c r="I38" s="90"/>
    </row>
    <row r="39" spans="2:9" x14ac:dyDescent="0.25">
      <c r="B39" s="55"/>
      <c r="C39" s="55"/>
      <c r="D39" s="87"/>
      <c r="E39" s="88"/>
      <c r="F39" s="89"/>
      <c r="G39" s="89"/>
      <c r="H39" s="90"/>
      <c r="I39" s="90"/>
    </row>
    <row r="40" spans="2:9" x14ac:dyDescent="0.25">
      <c r="B40" s="55"/>
      <c r="C40" s="55"/>
      <c r="D40" s="87"/>
      <c r="E40" s="88"/>
      <c r="F40" s="89"/>
      <c r="G40" s="89"/>
      <c r="H40" s="90"/>
      <c r="I40" s="90"/>
    </row>
    <row r="41" spans="2:9" x14ac:dyDescent="0.25">
      <c r="B41" s="55"/>
      <c r="C41" s="55"/>
      <c r="D41" s="87"/>
      <c r="E41" s="88"/>
      <c r="F41" s="89"/>
      <c r="G41" s="89"/>
      <c r="H41" s="90"/>
      <c r="I41" s="90"/>
    </row>
    <row r="42" spans="2:9" x14ac:dyDescent="0.25">
      <c r="C42" s="55"/>
      <c r="D42" s="55"/>
      <c r="E42" s="88"/>
      <c r="F42" s="89"/>
      <c r="G42" s="89"/>
      <c r="H42" s="90"/>
      <c r="I42" s="90"/>
    </row>
    <row r="43" spans="2:9" x14ac:dyDescent="0.25">
      <c r="B43" s="55"/>
      <c r="C43" s="55"/>
      <c r="D43" s="87"/>
      <c r="E43" s="88"/>
      <c r="F43" s="89"/>
      <c r="G43" s="89"/>
      <c r="H43" s="90"/>
      <c r="I43" s="90"/>
    </row>
    <row r="44" spans="2:9" x14ac:dyDescent="0.25">
      <c r="B44" s="55"/>
    </row>
    <row r="45" spans="2:9" x14ac:dyDescent="0.25">
      <c r="B45" s="55"/>
    </row>
    <row r="46" spans="2:9" x14ac:dyDescent="0.25">
      <c r="B46" s="55"/>
    </row>
  </sheetData>
  <protectedRanges>
    <protectedRange algorithmName="SHA-512" hashValue="R8frfBQ/MhInQYm+jLEgMwgPwCkrGPIUaxyIFLRSCn/+fIsUU6bmJDax/r7gTh2PEAEvgODYwg0rRRjqSM/oww==" saltValue="tbZzHO5lCNHCDH5y3XGZag==" spinCount="100000" sqref="E11:E12" name="Range1"/>
  </protectedRanges>
  <mergeCells count="2">
    <mergeCell ref="B4:C4"/>
    <mergeCell ref="B1:I3"/>
  </mergeCells>
  <conditionalFormatting sqref="E11:E12">
    <cfRule type="cellIs" dxfId="0" priority="1" operator="lessThan">
      <formula>-0.001</formula>
    </cfRule>
  </conditionalFormatting>
  <pageMargins left="0.39370078740157483" right="0.39370078740157483" top="0.74803149606299213" bottom="0.74803149606299213" header="0.31496062992125984" footer="0.31496062992125984"/>
  <pageSetup paperSize="9"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346"/>
  <sheetViews>
    <sheetView tabSelected="1" topLeftCell="A277" zoomScaleNormal="100" workbookViewId="0">
      <selection activeCell="O352" sqref="O351:O352"/>
    </sheetView>
  </sheetViews>
  <sheetFormatPr defaultRowHeight="15" x14ac:dyDescent="0.25"/>
  <cols>
    <col min="1" max="1" width="2.42578125" customWidth="1"/>
    <col min="2" max="2" width="10" customWidth="1"/>
    <col min="3" max="3" width="14.28515625" customWidth="1"/>
    <col min="4" max="4" width="50" customWidth="1"/>
    <col min="5" max="5" width="11.140625" style="63" customWidth="1"/>
    <col min="6" max="6" width="12.5703125" customWidth="1"/>
    <col min="7" max="7" width="14.28515625" style="55" customWidth="1"/>
    <col min="8" max="8" width="12.28515625" customWidth="1"/>
    <col min="9" max="9" width="14.5703125" style="95" customWidth="1"/>
    <col min="10" max="10" width="9" style="66" customWidth="1"/>
  </cols>
  <sheetData>
    <row r="1" spans="2:12" x14ac:dyDescent="0.25">
      <c r="B1" s="254" t="s">
        <v>240</v>
      </c>
      <c r="C1" s="255"/>
      <c r="D1" s="255"/>
      <c r="E1" s="255"/>
      <c r="F1" s="255"/>
      <c r="G1" s="255"/>
      <c r="H1" s="255"/>
      <c r="I1" s="255"/>
      <c r="J1" s="255"/>
    </row>
    <row r="2" spans="2:12" ht="36.75" customHeight="1" x14ac:dyDescent="0.25">
      <c r="B2" s="255"/>
      <c r="C2" s="255"/>
      <c r="D2" s="255"/>
      <c r="E2" s="255"/>
      <c r="F2" s="255"/>
      <c r="G2" s="255"/>
      <c r="H2" s="255"/>
      <c r="I2" s="255"/>
      <c r="J2" s="255"/>
    </row>
    <row r="3" spans="2:12" ht="45" x14ac:dyDescent="0.25">
      <c r="B3" s="255" t="s">
        <v>15</v>
      </c>
      <c r="C3" s="255"/>
      <c r="D3" s="96" t="s">
        <v>16</v>
      </c>
      <c r="E3" s="97" t="s">
        <v>88</v>
      </c>
      <c r="F3" s="185" t="s">
        <v>243</v>
      </c>
      <c r="G3" s="198" t="s">
        <v>241</v>
      </c>
      <c r="H3" s="98" t="s">
        <v>242</v>
      </c>
      <c r="I3" s="99" t="s">
        <v>97</v>
      </c>
      <c r="J3" s="97" t="s">
        <v>98</v>
      </c>
      <c r="L3" s="93"/>
    </row>
    <row r="4" spans="2:12" x14ac:dyDescent="0.25">
      <c r="B4" s="100"/>
      <c r="C4" s="101">
        <v>1</v>
      </c>
      <c r="D4" s="102">
        <v>2</v>
      </c>
      <c r="E4" s="103">
        <v>3</v>
      </c>
      <c r="F4" s="186">
        <v>4</v>
      </c>
      <c r="G4" s="199">
        <v>5</v>
      </c>
      <c r="H4" s="104">
        <v>6</v>
      </c>
      <c r="I4" s="105"/>
      <c r="J4" s="106">
        <v>7</v>
      </c>
    </row>
    <row r="5" spans="2:12" x14ac:dyDescent="0.25">
      <c r="B5" s="248" t="s">
        <v>26</v>
      </c>
      <c r="C5" s="249"/>
      <c r="D5" s="107" t="s">
        <v>31</v>
      </c>
      <c r="E5" s="108"/>
      <c r="F5" s="187"/>
      <c r="G5" s="201">
        <v>1995475.96</v>
      </c>
      <c r="H5" s="111">
        <v>1995475.96</v>
      </c>
      <c r="I5" s="109"/>
      <c r="J5" s="110"/>
    </row>
    <row r="6" spans="2:12" x14ac:dyDescent="0.25">
      <c r="B6" s="248" t="s">
        <v>27</v>
      </c>
      <c r="C6" s="249"/>
      <c r="D6" s="107" t="s">
        <v>28</v>
      </c>
      <c r="E6" s="108"/>
      <c r="F6" s="187"/>
      <c r="G6" s="201">
        <v>1995475.96</v>
      </c>
      <c r="H6" s="111">
        <v>1995475.96</v>
      </c>
      <c r="I6" s="112" t="e">
        <f>(H7/F7)*100</f>
        <v>#DIV/0!</v>
      </c>
      <c r="J6" s="110">
        <f>H6/G6*100</f>
        <v>100</v>
      </c>
    </row>
    <row r="7" spans="2:12" x14ac:dyDescent="0.25">
      <c r="B7" s="248" t="s">
        <v>29</v>
      </c>
      <c r="C7" s="249"/>
      <c r="D7" s="107" t="s">
        <v>30</v>
      </c>
      <c r="E7" s="108"/>
      <c r="F7" s="187"/>
      <c r="G7" s="201">
        <v>1670534.05</v>
      </c>
      <c r="H7" s="111">
        <v>1670534.05</v>
      </c>
      <c r="I7" s="112" t="e">
        <f t="shared" ref="I7:I103" si="0">(H7/F7)*100</f>
        <v>#DIV/0!</v>
      </c>
      <c r="J7" s="110">
        <f>H7/G7*100</f>
        <v>100</v>
      </c>
    </row>
    <row r="8" spans="2:12" x14ac:dyDescent="0.25">
      <c r="B8" s="248" t="s">
        <v>32</v>
      </c>
      <c r="C8" s="249"/>
      <c r="D8" s="107" t="s">
        <v>33</v>
      </c>
      <c r="E8" s="108"/>
      <c r="F8" s="187"/>
      <c r="G8" s="200"/>
      <c r="H8" s="107"/>
      <c r="I8" s="112" t="e">
        <f t="shared" si="0"/>
        <v>#DIV/0!</v>
      </c>
      <c r="J8" s="110"/>
      <c r="K8" s="151"/>
    </row>
    <row r="9" spans="2:12" x14ac:dyDescent="0.25">
      <c r="B9" s="252" t="s">
        <v>34</v>
      </c>
      <c r="C9" s="253"/>
      <c r="D9" s="107" t="s">
        <v>35</v>
      </c>
      <c r="E9" s="108"/>
      <c r="F9" s="187"/>
      <c r="G9" s="201">
        <v>160452.4</v>
      </c>
      <c r="H9" s="111">
        <v>160452.4</v>
      </c>
      <c r="I9" s="112" t="e">
        <f t="shared" si="0"/>
        <v>#DIV/0!</v>
      </c>
      <c r="J9" s="110">
        <f>H9/G9*100</f>
        <v>100</v>
      </c>
      <c r="K9" s="151"/>
    </row>
    <row r="10" spans="2:12" x14ac:dyDescent="0.25">
      <c r="B10" s="113" t="s">
        <v>36</v>
      </c>
      <c r="C10" s="113" t="s">
        <v>37</v>
      </c>
      <c r="D10" s="107"/>
      <c r="E10" s="108"/>
      <c r="F10" s="187"/>
      <c r="G10" s="201"/>
      <c r="H10" s="111"/>
      <c r="I10" s="112" t="e">
        <f t="shared" si="0"/>
        <v>#DIV/0!</v>
      </c>
      <c r="J10" s="110"/>
      <c r="K10" s="151"/>
    </row>
    <row r="11" spans="2:12" s="1" customFormat="1" x14ac:dyDescent="0.25">
      <c r="B11" s="114"/>
      <c r="C11" s="114">
        <v>3211</v>
      </c>
      <c r="D11" s="115" t="s">
        <v>39</v>
      </c>
      <c r="E11" s="116">
        <v>451</v>
      </c>
      <c r="F11" s="188">
        <v>1453.06</v>
      </c>
      <c r="G11" s="202">
        <v>3998.79</v>
      </c>
      <c r="H11" s="117">
        <v>3998.79</v>
      </c>
      <c r="I11" s="112">
        <f t="shared" si="0"/>
        <v>275.19785831280194</v>
      </c>
      <c r="J11" s="110">
        <f>IFERROR(H11/G11*100,0)</f>
        <v>100</v>
      </c>
      <c r="K11" s="160"/>
    </row>
    <row r="12" spans="2:12" s="1" customFormat="1" x14ac:dyDescent="0.25">
      <c r="B12" s="114"/>
      <c r="C12" s="114">
        <v>3213</v>
      </c>
      <c r="D12" s="115" t="s">
        <v>40</v>
      </c>
      <c r="E12" s="116">
        <v>451</v>
      </c>
      <c r="F12" s="188">
        <v>200</v>
      </c>
      <c r="G12" s="202">
        <v>223.75</v>
      </c>
      <c r="H12" s="117">
        <v>223.75</v>
      </c>
      <c r="I12" s="112">
        <f t="shared" si="0"/>
        <v>111.87499999999999</v>
      </c>
      <c r="J12" s="110">
        <f t="shared" ref="J12:J112" si="1">IFERROR(H12/G12*100,0)</f>
        <v>100</v>
      </c>
      <c r="K12" s="160"/>
    </row>
    <row r="13" spans="2:12" s="1" customFormat="1" x14ac:dyDescent="0.25">
      <c r="B13" s="114"/>
      <c r="C13" s="114">
        <v>3214</v>
      </c>
      <c r="D13" s="115" t="s">
        <v>41</v>
      </c>
      <c r="E13" s="116">
        <v>451</v>
      </c>
      <c r="F13" s="188">
        <v>176</v>
      </c>
      <c r="G13" s="202">
        <v>176</v>
      </c>
      <c r="H13" s="117">
        <v>176</v>
      </c>
      <c r="I13" s="112">
        <f t="shared" si="0"/>
        <v>100</v>
      </c>
      <c r="J13" s="110">
        <f t="shared" si="1"/>
        <v>100</v>
      </c>
    </row>
    <row r="14" spans="2:12" s="1" customFormat="1" x14ac:dyDescent="0.25">
      <c r="B14" s="114"/>
      <c r="C14" s="114">
        <v>3221</v>
      </c>
      <c r="D14" s="115" t="s">
        <v>42</v>
      </c>
      <c r="E14" s="116">
        <v>451</v>
      </c>
      <c r="F14" s="188">
        <v>10805.7</v>
      </c>
      <c r="G14" s="202">
        <v>336</v>
      </c>
      <c r="H14" s="117">
        <v>336</v>
      </c>
      <c r="I14" s="112">
        <f t="shared" si="0"/>
        <v>3.1094700019434187</v>
      </c>
      <c r="J14" s="110">
        <f t="shared" si="1"/>
        <v>100</v>
      </c>
    </row>
    <row r="15" spans="2:12" s="1" customFormat="1" x14ac:dyDescent="0.25">
      <c r="B15" s="114"/>
      <c r="C15" s="114">
        <v>3222</v>
      </c>
      <c r="D15" s="115" t="s">
        <v>43</v>
      </c>
      <c r="E15" s="116">
        <v>451</v>
      </c>
      <c r="F15" s="188">
        <v>707.96</v>
      </c>
      <c r="G15" s="202">
        <v>1978.99</v>
      </c>
      <c r="H15" s="117">
        <v>1978.99</v>
      </c>
      <c r="I15" s="112">
        <f t="shared" si="0"/>
        <v>279.53415447200405</v>
      </c>
      <c r="J15" s="110">
        <f t="shared" si="1"/>
        <v>100</v>
      </c>
    </row>
    <row r="16" spans="2:12" s="1" customFormat="1" x14ac:dyDescent="0.25">
      <c r="B16" s="114"/>
      <c r="C16" s="114">
        <v>3223</v>
      </c>
      <c r="D16" s="115" t="s">
        <v>44</v>
      </c>
      <c r="E16" s="118">
        <v>121</v>
      </c>
      <c r="F16" s="188">
        <v>0</v>
      </c>
      <c r="G16" s="202">
        <v>2321.9299999999998</v>
      </c>
      <c r="H16" s="117">
        <v>2321.9299999999998</v>
      </c>
      <c r="I16" s="112" t="e">
        <f t="shared" si="0"/>
        <v>#DIV/0!</v>
      </c>
      <c r="J16" s="110">
        <f t="shared" si="1"/>
        <v>100</v>
      </c>
    </row>
    <row r="17" spans="2:12" x14ac:dyDescent="0.25">
      <c r="B17" s="119"/>
      <c r="C17" s="119">
        <v>32231</v>
      </c>
      <c r="D17" s="120" t="s">
        <v>45</v>
      </c>
      <c r="E17" s="121">
        <v>451</v>
      </c>
      <c r="F17" s="188">
        <v>10349.08</v>
      </c>
      <c r="G17" s="203">
        <v>11768.83</v>
      </c>
      <c r="H17" s="122">
        <v>11768.83</v>
      </c>
      <c r="I17" s="112">
        <f t="shared" si="0"/>
        <v>113.7186107364133</v>
      </c>
      <c r="J17" s="110">
        <f t="shared" si="1"/>
        <v>100</v>
      </c>
      <c r="L17" s="1"/>
    </row>
    <row r="18" spans="2:12" x14ac:dyDescent="0.25">
      <c r="B18" s="119"/>
      <c r="C18" s="119">
        <v>32234</v>
      </c>
      <c r="D18" s="120" t="s">
        <v>46</v>
      </c>
      <c r="E18" s="121">
        <v>451</v>
      </c>
      <c r="F18" s="188">
        <v>18680.02</v>
      </c>
      <c r="G18" s="203">
        <v>17853.62</v>
      </c>
      <c r="H18" s="122">
        <v>17853.62</v>
      </c>
      <c r="I18" s="112">
        <f t="shared" si="0"/>
        <v>95.576021867214266</v>
      </c>
      <c r="J18" s="110">
        <f t="shared" si="1"/>
        <v>100</v>
      </c>
      <c r="L18" s="1"/>
    </row>
    <row r="19" spans="2:12" x14ac:dyDescent="0.25">
      <c r="B19" s="119"/>
      <c r="C19" s="119">
        <v>3223</v>
      </c>
      <c r="D19" s="120" t="s">
        <v>47</v>
      </c>
      <c r="E19" s="121">
        <v>451</v>
      </c>
      <c r="F19" s="188">
        <v>0</v>
      </c>
      <c r="G19" s="203">
        <v>0</v>
      </c>
      <c r="H19" s="122">
        <v>0</v>
      </c>
      <c r="I19" s="112" t="e">
        <f t="shared" si="0"/>
        <v>#DIV/0!</v>
      </c>
      <c r="J19" s="110">
        <f t="shared" si="1"/>
        <v>0</v>
      </c>
      <c r="L19" s="1"/>
    </row>
    <row r="20" spans="2:12" s="1" customFormat="1" x14ac:dyDescent="0.25">
      <c r="B20" s="114"/>
      <c r="C20" s="114">
        <v>3224</v>
      </c>
      <c r="D20" s="115" t="s">
        <v>91</v>
      </c>
      <c r="E20" s="116">
        <v>451</v>
      </c>
      <c r="F20" s="188">
        <v>1377.45</v>
      </c>
      <c r="G20" s="202">
        <v>1942.07</v>
      </c>
      <c r="H20" s="117">
        <v>1942.07</v>
      </c>
      <c r="I20" s="112">
        <f t="shared" si="0"/>
        <v>140.99023558023885</v>
      </c>
      <c r="J20" s="110">
        <f t="shared" si="1"/>
        <v>100</v>
      </c>
    </row>
    <row r="21" spans="2:12" s="1" customFormat="1" x14ac:dyDescent="0.25">
      <c r="B21" s="114"/>
      <c r="C21" s="114">
        <v>3225</v>
      </c>
      <c r="D21" s="115" t="s">
        <v>48</v>
      </c>
      <c r="E21" s="116">
        <v>451</v>
      </c>
      <c r="F21" s="188">
        <v>0</v>
      </c>
      <c r="G21" s="202">
        <v>974.21</v>
      </c>
      <c r="H21" s="117">
        <v>974.21</v>
      </c>
      <c r="I21" s="112" t="e">
        <f t="shared" si="0"/>
        <v>#DIV/0!</v>
      </c>
      <c r="J21" s="110">
        <f t="shared" si="1"/>
        <v>100</v>
      </c>
    </row>
    <row r="22" spans="2:12" s="1" customFormat="1" x14ac:dyDescent="0.25">
      <c r="B22" s="114"/>
      <c r="C22" s="41">
        <v>3227</v>
      </c>
      <c r="D22" s="22" t="s">
        <v>49</v>
      </c>
      <c r="E22" s="116">
        <v>451</v>
      </c>
      <c r="F22" s="188">
        <v>0</v>
      </c>
      <c r="G22" s="204">
        <v>0</v>
      </c>
      <c r="H22" s="123">
        <v>0</v>
      </c>
      <c r="I22" s="112" t="e">
        <f t="shared" si="0"/>
        <v>#DIV/0!</v>
      </c>
      <c r="J22" s="110">
        <f t="shared" si="1"/>
        <v>0</v>
      </c>
    </row>
    <row r="23" spans="2:12" s="1" customFormat="1" x14ac:dyDescent="0.25">
      <c r="B23" s="114"/>
      <c r="C23" s="41">
        <v>3231</v>
      </c>
      <c r="D23" s="22" t="s">
        <v>50</v>
      </c>
      <c r="E23" s="116">
        <v>451</v>
      </c>
      <c r="F23" s="188">
        <v>732.63</v>
      </c>
      <c r="G23" s="204">
        <v>3921.66</v>
      </c>
      <c r="H23" s="123">
        <v>3921.66</v>
      </c>
      <c r="I23" s="112">
        <f t="shared" si="0"/>
        <v>535.28520535604605</v>
      </c>
      <c r="J23" s="110">
        <f t="shared" si="1"/>
        <v>100</v>
      </c>
    </row>
    <row r="24" spans="2:12" s="1" customFormat="1" x14ac:dyDescent="0.25">
      <c r="B24" s="41"/>
      <c r="C24" s="41">
        <v>3232</v>
      </c>
      <c r="D24" s="22" t="s">
        <v>92</v>
      </c>
      <c r="E24" s="116">
        <v>451</v>
      </c>
      <c r="F24" s="188">
        <v>4244.1400000000003</v>
      </c>
      <c r="G24" s="204">
        <v>5957.32</v>
      </c>
      <c r="H24" s="123">
        <v>5957.32</v>
      </c>
      <c r="I24" s="112">
        <f t="shared" si="0"/>
        <v>140.36577492731152</v>
      </c>
      <c r="J24" s="110">
        <f t="shared" si="1"/>
        <v>100</v>
      </c>
    </row>
    <row r="25" spans="2:12" s="1" customFormat="1" x14ac:dyDescent="0.25">
      <c r="B25" s="41"/>
      <c r="C25" s="41">
        <v>3233</v>
      </c>
      <c r="D25" s="22" t="s">
        <v>102</v>
      </c>
      <c r="E25" s="116">
        <v>451</v>
      </c>
      <c r="F25" s="188">
        <v>720</v>
      </c>
      <c r="G25" s="204">
        <v>0</v>
      </c>
      <c r="H25" s="123">
        <v>0</v>
      </c>
      <c r="I25" s="112">
        <f t="shared" si="0"/>
        <v>0</v>
      </c>
      <c r="J25" s="110">
        <f t="shared" si="1"/>
        <v>0</v>
      </c>
    </row>
    <row r="26" spans="2:12" s="1" customFormat="1" x14ac:dyDescent="0.25">
      <c r="B26" s="41"/>
      <c r="C26" s="41">
        <v>3234</v>
      </c>
      <c r="D26" s="124" t="s">
        <v>51</v>
      </c>
      <c r="E26" s="116">
        <v>451</v>
      </c>
      <c r="F26" s="188">
        <v>4300.87</v>
      </c>
      <c r="G26" s="204">
        <v>8238.3700000000008</v>
      </c>
      <c r="H26" s="123">
        <v>8238.3700000000008</v>
      </c>
      <c r="I26" s="112">
        <f t="shared" si="0"/>
        <v>191.55124428313343</v>
      </c>
      <c r="J26" s="110">
        <f t="shared" si="1"/>
        <v>100</v>
      </c>
    </row>
    <row r="27" spans="2:12" s="1" customFormat="1" x14ac:dyDescent="0.25">
      <c r="B27" s="41"/>
      <c r="C27" s="41">
        <v>3235</v>
      </c>
      <c r="D27" s="22" t="s">
        <v>52</v>
      </c>
      <c r="E27" s="116">
        <v>451</v>
      </c>
      <c r="F27" s="188">
        <v>69645.61</v>
      </c>
      <c r="G27" s="204">
        <v>78845.149999999994</v>
      </c>
      <c r="H27" s="123">
        <v>78845.149999999994</v>
      </c>
      <c r="I27" s="112">
        <f t="shared" si="0"/>
        <v>113.2090737664585</v>
      </c>
      <c r="J27" s="110">
        <f t="shared" si="1"/>
        <v>100</v>
      </c>
    </row>
    <row r="28" spans="2:12" s="1" customFormat="1" x14ac:dyDescent="0.25">
      <c r="B28" s="41"/>
      <c r="C28" s="41">
        <v>32359</v>
      </c>
      <c r="D28" s="22" t="s">
        <v>221</v>
      </c>
      <c r="E28" s="116">
        <v>121</v>
      </c>
      <c r="F28" s="188">
        <v>17897.36</v>
      </c>
      <c r="G28" s="204">
        <v>6771.98</v>
      </c>
      <c r="H28" s="123">
        <v>6771.98</v>
      </c>
      <c r="I28" s="112">
        <f t="shared" si="0"/>
        <v>37.8378710603128</v>
      </c>
      <c r="J28" s="110">
        <f t="shared" si="1"/>
        <v>100</v>
      </c>
    </row>
    <row r="29" spans="2:12" s="1" customFormat="1" x14ac:dyDescent="0.25">
      <c r="B29" s="41"/>
      <c r="C29" s="41">
        <v>3236</v>
      </c>
      <c r="D29" s="22" t="s">
        <v>53</v>
      </c>
      <c r="E29" s="116">
        <v>451</v>
      </c>
      <c r="F29" s="188">
        <v>4322.46</v>
      </c>
      <c r="G29" s="204">
        <v>2633.4</v>
      </c>
      <c r="H29" s="123">
        <v>2633.4</v>
      </c>
      <c r="I29" s="112">
        <f t="shared" si="0"/>
        <v>60.923640704598768</v>
      </c>
      <c r="J29" s="110">
        <f t="shared" si="1"/>
        <v>100</v>
      </c>
    </row>
    <row r="30" spans="2:12" s="1" customFormat="1" x14ac:dyDescent="0.25">
      <c r="B30" s="41"/>
      <c r="C30" s="41">
        <v>3237</v>
      </c>
      <c r="D30" s="22" t="s">
        <v>86</v>
      </c>
      <c r="E30" s="116">
        <v>451</v>
      </c>
      <c r="F30" s="188">
        <v>1541.1</v>
      </c>
      <c r="G30" s="204">
        <v>1228.95</v>
      </c>
      <c r="H30" s="123">
        <v>1228.95</v>
      </c>
      <c r="I30" s="112">
        <f t="shared" si="0"/>
        <v>79.744987346700412</v>
      </c>
      <c r="J30" s="110">
        <f t="shared" si="1"/>
        <v>100</v>
      </c>
    </row>
    <row r="31" spans="2:12" s="1" customFormat="1" x14ac:dyDescent="0.25">
      <c r="B31" s="41"/>
      <c r="C31" s="41">
        <v>3238</v>
      </c>
      <c r="D31" s="124" t="s">
        <v>54</v>
      </c>
      <c r="E31" s="116">
        <v>451</v>
      </c>
      <c r="F31" s="188">
        <v>2148.0100000000002</v>
      </c>
      <c r="G31" s="204">
        <v>3449.23</v>
      </c>
      <c r="H31" s="123">
        <v>3449.23</v>
      </c>
      <c r="I31" s="112">
        <f t="shared" si="0"/>
        <v>160.57793027034324</v>
      </c>
      <c r="J31" s="110">
        <f t="shared" si="1"/>
        <v>100</v>
      </c>
    </row>
    <row r="32" spans="2:12" s="1" customFormat="1" x14ac:dyDescent="0.25">
      <c r="B32" s="41"/>
      <c r="C32" s="41">
        <v>3239</v>
      </c>
      <c r="D32" s="124" t="s">
        <v>55</v>
      </c>
      <c r="E32" s="116">
        <v>451</v>
      </c>
      <c r="F32" s="188">
        <v>20505.849999999999</v>
      </c>
      <c r="G32" s="204">
        <v>254.03</v>
      </c>
      <c r="H32" s="123">
        <v>254.03</v>
      </c>
      <c r="I32" s="112">
        <f t="shared" si="0"/>
        <v>1.2388172155750676</v>
      </c>
      <c r="J32" s="110">
        <f t="shared" si="1"/>
        <v>100</v>
      </c>
    </row>
    <row r="33" spans="1:11" s="1" customFormat="1" x14ac:dyDescent="0.25">
      <c r="B33" s="41"/>
      <c r="C33" s="41">
        <v>3292</v>
      </c>
      <c r="D33" s="124" t="s">
        <v>56</v>
      </c>
      <c r="E33" s="116">
        <v>451</v>
      </c>
      <c r="F33" s="188">
        <v>305</v>
      </c>
      <c r="G33" s="204">
        <v>313.47000000000003</v>
      </c>
      <c r="H33" s="123">
        <v>313.47000000000003</v>
      </c>
      <c r="I33" s="112">
        <f t="shared" si="0"/>
        <v>102.77704918032788</v>
      </c>
      <c r="J33" s="110">
        <f t="shared" si="1"/>
        <v>100</v>
      </c>
    </row>
    <row r="34" spans="1:11" s="1" customFormat="1" x14ac:dyDescent="0.25">
      <c r="B34" s="41"/>
      <c r="C34" s="41">
        <v>3294</v>
      </c>
      <c r="D34" s="22" t="s">
        <v>57</v>
      </c>
      <c r="E34" s="116">
        <v>451</v>
      </c>
      <c r="F34" s="188">
        <v>53.09</v>
      </c>
      <c r="G34" s="204">
        <v>25</v>
      </c>
      <c r="H34" s="123">
        <v>25</v>
      </c>
      <c r="I34" s="112">
        <f t="shared" si="0"/>
        <v>47.089847428894331</v>
      </c>
      <c r="J34" s="110">
        <f t="shared" si="1"/>
        <v>100</v>
      </c>
    </row>
    <row r="35" spans="1:11" s="1" customFormat="1" x14ac:dyDescent="0.25">
      <c r="B35" s="41"/>
      <c r="C35" s="41">
        <v>3299</v>
      </c>
      <c r="D35" s="22" t="s">
        <v>58</v>
      </c>
      <c r="E35" s="116">
        <v>451</v>
      </c>
      <c r="F35" s="188">
        <v>17.510000000000002</v>
      </c>
      <c r="G35" s="204">
        <v>475.29</v>
      </c>
      <c r="H35" s="123">
        <v>475.29</v>
      </c>
      <c r="I35" s="112">
        <f t="shared" si="0"/>
        <v>2714.3917761279267</v>
      </c>
      <c r="J35" s="110">
        <f t="shared" si="1"/>
        <v>100</v>
      </c>
    </row>
    <row r="36" spans="1:11" s="1" customFormat="1" x14ac:dyDescent="0.25">
      <c r="B36" s="41"/>
      <c r="C36" s="41">
        <v>34312</v>
      </c>
      <c r="D36" s="22" t="s">
        <v>194</v>
      </c>
      <c r="E36" s="116">
        <v>451</v>
      </c>
      <c r="F36" s="188">
        <v>54.07</v>
      </c>
      <c r="G36" s="204">
        <v>84.62</v>
      </c>
      <c r="H36" s="123">
        <v>84.62</v>
      </c>
      <c r="I36" s="112">
        <f t="shared" si="0"/>
        <v>156.50083225448495</v>
      </c>
      <c r="J36" s="110">
        <f t="shared" si="1"/>
        <v>100</v>
      </c>
    </row>
    <row r="37" spans="1:11" s="1" customFormat="1" x14ac:dyDescent="0.25">
      <c r="B37" s="41"/>
      <c r="C37" s="41">
        <v>34333</v>
      </c>
      <c r="D37" s="22" t="s">
        <v>169</v>
      </c>
      <c r="E37" s="116">
        <v>451</v>
      </c>
      <c r="F37" s="188">
        <v>7.12</v>
      </c>
      <c r="G37" s="204">
        <v>13.74</v>
      </c>
      <c r="H37" s="123">
        <v>13.74</v>
      </c>
      <c r="I37" s="125">
        <f t="shared" si="0"/>
        <v>192.97752808988764</v>
      </c>
      <c r="J37" s="110">
        <f t="shared" si="1"/>
        <v>100</v>
      </c>
    </row>
    <row r="38" spans="1:11" s="1" customFormat="1" x14ac:dyDescent="0.25">
      <c r="B38" s="41"/>
      <c r="C38" s="41">
        <v>42411</v>
      </c>
      <c r="D38" s="22" t="s">
        <v>71</v>
      </c>
      <c r="E38" s="116">
        <v>451</v>
      </c>
      <c r="F38" s="188">
        <v>0</v>
      </c>
      <c r="G38" s="204">
        <v>0</v>
      </c>
      <c r="H38" s="123">
        <v>0</v>
      </c>
      <c r="I38" s="125" t="e">
        <f t="shared" si="0"/>
        <v>#DIV/0!</v>
      </c>
      <c r="J38" s="110">
        <f t="shared" si="1"/>
        <v>0</v>
      </c>
    </row>
    <row r="39" spans="1:11" s="1" customFormat="1" x14ac:dyDescent="0.25">
      <c r="B39" s="41"/>
      <c r="C39" s="41">
        <v>32379</v>
      </c>
      <c r="D39" s="22" t="s">
        <v>86</v>
      </c>
      <c r="E39" s="116">
        <v>451</v>
      </c>
      <c r="F39" s="188">
        <v>0</v>
      </c>
      <c r="G39" s="204">
        <v>0</v>
      </c>
      <c r="H39" s="123">
        <v>0</v>
      </c>
      <c r="I39" s="125" t="e">
        <f t="shared" si="0"/>
        <v>#DIV/0!</v>
      </c>
      <c r="J39" s="110">
        <f t="shared" si="1"/>
        <v>0</v>
      </c>
    </row>
    <row r="40" spans="1:11" s="1" customFormat="1" x14ac:dyDescent="0.25">
      <c r="B40" s="41"/>
      <c r="C40" s="41">
        <v>42212</v>
      </c>
      <c r="D40" s="22" t="s">
        <v>190</v>
      </c>
      <c r="E40" s="116">
        <v>451</v>
      </c>
      <c r="F40" s="188">
        <v>0</v>
      </c>
      <c r="G40" s="204">
        <v>0</v>
      </c>
      <c r="H40" s="123">
        <v>0</v>
      </c>
      <c r="I40" s="125" t="e">
        <f t="shared" si="0"/>
        <v>#DIV/0!</v>
      </c>
      <c r="J40" s="110">
        <f t="shared" si="1"/>
        <v>0</v>
      </c>
    </row>
    <row r="41" spans="1:11" s="1" customFormat="1" x14ac:dyDescent="0.25">
      <c r="A41" s="42"/>
      <c r="B41" s="43"/>
      <c r="C41" s="43"/>
      <c r="D41" s="44"/>
      <c r="E41" s="68"/>
      <c r="F41" s="188">
        <v>0</v>
      </c>
      <c r="G41" s="46"/>
      <c r="H41" s="46"/>
      <c r="I41" s="126"/>
      <c r="J41" s="65"/>
      <c r="K41" s="42"/>
    </row>
    <row r="42" spans="1:11" s="1" customFormat="1" x14ac:dyDescent="0.25">
      <c r="B42" s="22" t="s">
        <v>135</v>
      </c>
      <c r="C42" s="127"/>
      <c r="D42" s="26" t="s">
        <v>30</v>
      </c>
      <c r="E42" s="128"/>
      <c r="F42" s="188"/>
      <c r="G42" s="205">
        <v>0</v>
      </c>
      <c r="H42" s="129">
        <f t="shared" ref="H42" si="2">SUM(H45)</f>
        <v>0</v>
      </c>
      <c r="I42" s="112" t="e">
        <f t="shared" si="0"/>
        <v>#DIV/0!</v>
      </c>
      <c r="J42" s="110">
        <f t="shared" si="1"/>
        <v>0</v>
      </c>
    </row>
    <row r="43" spans="1:11" s="1" customFormat="1" x14ac:dyDescent="0.25">
      <c r="B43" s="38" t="s">
        <v>111</v>
      </c>
      <c r="C43" s="130"/>
      <c r="D43" s="107" t="s">
        <v>33</v>
      </c>
      <c r="E43" s="116"/>
      <c r="F43" s="188"/>
      <c r="G43" s="204">
        <v>0</v>
      </c>
      <c r="H43" s="123"/>
      <c r="I43" s="112" t="e">
        <f t="shared" si="0"/>
        <v>#DIV/0!</v>
      </c>
      <c r="J43" s="110">
        <f t="shared" si="1"/>
        <v>0</v>
      </c>
    </row>
    <row r="44" spans="1:11" s="1" customFormat="1" x14ac:dyDescent="0.25">
      <c r="B44" s="38" t="s">
        <v>132</v>
      </c>
      <c r="C44" s="130"/>
      <c r="D44" s="107" t="s">
        <v>133</v>
      </c>
      <c r="E44" s="116"/>
      <c r="F44" s="187">
        <f t="shared" ref="F44:F46" si="3">SUM(L44/7.5345)</f>
        <v>0</v>
      </c>
      <c r="G44" s="206">
        <f>SUM(G45)</f>
        <v>0</v>
      </c>
      <c r="H44" s="123">
        <f>SUM(H45)</f>
        <v>0</v>
      </c>
      <c r="I44" s="112" t="e">
        <f t="shared" si="0"/>
        <v>#DIV/0!</v>
      </c>
      <c r="J44" s="110">
        <f t="shared" si="1"/>
        <v>0</v>
      </c>
    </row>
    <row r="45" spans="1:11" s="1" customFormat="1" x14ac:dyDescent="0.25">
      <c r="B45" s="22"/>
      <c r="C45" s="127">
        <v>4511</v>
      </c>
      <c r="D45" s="22" t="s">
        <v>134</v>
      </c>
      <c r="E45" s="128">
        <v>121</v>
      </c>
      <c r="F45" s="188">
        <f t="shared" si="3"/>
        <v>0</v>
      </c>
      <c r="G45" s="204">
        <v>0</v>
      </c>
      <c r="H45" s="123">
        <v>0</v>
      </c>
      <c r="I45" s="112" t="e">
        <f t="shared" si="0"/>
        <v>#DIV/0!</v>
      </c>
      <c r="J45" s="110">
        <f t="shared" si="1"/>
        <v>0</v>
      </c>
    </row>
    <row r="46" spans="1:11" s="42" customFormat="1" x14ac:dyDescent="0.25">
      <c r="B46" s="44"/>
      <c r="C46" s="45"/>
      <c r="D46" s="44"/>
      <c r="E46" s="68"/>
      <c r="F46" s="188">
        <f t="shared" si="3"/>
        <v>0</v>
      </c>
      <c r="G46" s="46">
        <v>0</v>
      </c>
      <c r="H46" s="46">
        <v>0</v>
      </c>
      <c r="I46" s="112" t="e">
        <f t="shared" si="0"/>
        <v>#DIV/0!</v>
      </c>
      <c r="J46" s="65"/>
    </row>
    <row r="47" spans="1:11" s="1" customFormat="1" x14ac:dyDescent="0.25">
      <c r="B47" s="250" t="s">
        <v>29</v>
      </c>
      <c r="C47" s="251"/>
      <c r="D47" s="26" t="s">
        <v>30</v>
      </c>
      <c r="E47" s="132"/>
      <c r="F47" s="188"/>
      <c r="G47" s="206">
        <v>0</v>
      </c>
      <c r="H47" s="133"/>
      <c r="I47" s="112" t="e">
        <f t="shared" si="0"/>
        <v>#DIV/0!</v>
      </c>
      <c r="J47" s="110">
        <f t="shared" si="1"/>
        <v>0</v>
      </c>
    </row>
    <row r="48" spans="1:11" s="1" customFormat="1" x14ac:dyDescent="0.25">
      <c r="B48" s="248" t="s">
        <v>32</v>
      </c>
      <c r="C48" s="249"/>
      <c r="D48" s="107" t="s">
        <v>33</v>
      </c>
      <c r="E48" s="132"/>
      <c r="F48" s="188"/>
      <c r="G48" s="207">
        <v>0</v>
      </c>
      <c r="H48" s="133"/>
      <c r="I48" s="112" t="e">
        <f t="shared" si="0"/>
        <v>#DIV/0!</v>
      </c>
      <c r="J48" s="110">
        <f t="shared" si="1"/>
        <v>0</v>
      </c>
    </row>
    <row r="49" spans="2:15" s="1" customFormat="1" x14ac:dyDescent="0.25">
      <c r="B49" s="248" t="s">
        <v>158</v>
      </c>
      <c r="C49" s="249"/>
      <c r="D49" s="107" t="s">
        <v>90</v>
      </c>
      <c r="E49" s="132"/>
      <c r="F49" s="189"/>
      <c r="G49" s="206">
        <f>SUM(G54:G54)</f>
        <v>0</v>
      </c>
      <c r="H49" s="131"/>
      <c r="I49" s="112" t="e">
        <f t="shared" si="0"/>
        <v>#DIV/0!</v>
      </c>
      <c r="J49" s="110">
        <f t="shared" si="1"/>
        <v>0</v>
      </c>
      <c r="K49" s="160"/>
      <c r="L49" s="160"/>
      <c r="M49" s="160"/>
      <c r="N49" s="160"/>
      <c r="O49" s="160"/>
    </row>
    <row r="50" spans="2:15" x14ac:dyDescent="0.25">
      <c r="B50" s="113" t="s">
        <v>36</v>
      </c>
      <c r="C50" s="113" t="s">
        <v>37</v>
      </c>
      <c r="D50" s="107"/>
      <c r="E50" s="108"/>
      <c r="F50" s="188"/>
      <c r="G50" s="201">
        <v>0</v>
      </c>
      <c r="H50" s="111"/>
      <c r="I50" s="112" t="e">
        <f t="shared" si="0"/>
        <v>#DIV/0!</v>
      </c>
      <c r="J50" s="110">
        <f t="shared" si="1"/>
        <v>0</v>
      </c>
      <c r="K50" s="151"/>
      <c r="L50" s="151"/>
      <c r="M50" s="151"/>
      <c r="N50" s="151"/>
      <c r="O50" s="151"/>
    </row>
    <row r="51" spans="2:15" x14ac:dyDescent="0.25">
      <c r="B51" s="113"/>
      <c r="C51" s="113">
        <v>32241</v>
      </c>
      <c r="D51" s="115" t="s">
        <v>244</v>
      </c>
      <c r="E51" s="108">
        <v>121</v>
      </c>
      <c r="F51" s="188"/>
      <c r="G51" s="201">
        <v>0</v>
      </c>
      <c r="H51" s="111">
        <v>687.5</v>
      </c>
      <c r="I51" s="112"/>
      <c r="J51" s="110"/>
      <c r="K51" s="151"/>
      <c r="L51" s="151"/>
      <c r="M51" s="151"/>
      <c r="N51" s="151"/>
      <c r="O51" s="151"/>
    </row>
    <row r="52" spans="2:15" x14ac:dyDescent="0.25">
      <c r="B52" s="113"/>
      <c r="C52" s="118">
        <v>32321</v>
      </c>
      <c r="D52" s="115" t="s">
        <v>189</v>
      </c>
      <c r="E52" s="108">
        <v>451</v>
      </c>
      <c r="F52" s="188"/>
      <c r="G52" s="201">
        <v>0</v>
      </c>
      <c r="H52" s="117">
        <v>979.35</v>
      </c>
      <c r="I52" s="112"/>
      <c r="J52" s="110"/>
      <c r="K52" s="151"/>
      <c r="L52" s="151"/>
      <c r="M52" s="151"/>
      <c r="N52" s="151"/>
      <c r="O52" s="151"/>
    </row>
    <row r="53" spans="2:15" x14ac:dyDescent="0.25">
      <c r="B53" s="113"/>
      <c r="C53" s="118">
        <v>32379</v>
      </c>
      <c r="D53" s="115" t="s">
        <v>86</v>
      </c>
      <c r="E53" s="108"/>
      <c r="F53" s="188"/>
      <c r="G53" s="201">
        <v>0</v>
      </c>
      <c r="H53" s="117"/>
      <c r="I53" s="112"/>
      <c r="J53" s="110"/>
      <c r="K53" s="151"/>
      <c r="L53" s="151"/>
      <c r="M53" s="151"/>
      <c r="N53" s="151"/>
      <c r="O53" s="151"/>
    </row>
    <row r="54" spans="2:15" x14ac:dyDescent="0.25">
      <c r="B54" s="113"/>
      <c r="C54" s="118">
        <v>42212</v>
      </c>
      <c r="D54" s="115" t="s">
        <v>190</v>
      </c>
      <c r="E54" s="116"/>
      <c r="F54" s="188"/>
      <c r="G54" s="208">
        <v>0</v>
      </c>
      <c r="H54" s="161"/>
      <c r="I54" s="112" t="e">
        <f t="shared" si="0"/>
        <v>#DIV/0!</v>
      </c>
      <c r="J54" s="110">
        <f t="shared" si="1"/>
        <v>0</v>
      </c>
      <c r="K54" s="151"/>
      <c r="L54" s="151"/>
      <c r="M54" s="151"/>
      <c r="N54" s="151"/>
      <c r="O54" s="151"/>
    </row>
    <row r="55" spans="2:15" s="56" customFormat="1" x14ac:dyDescent="0.25">
      <c r="B55" s="60"/>
      <c r="C55" s="45"/>
      <c r="D55" s="44"/>
      <c r="E55" s="68"/>
      <c r="F55" s="188"/>
      <c r="G55" s="47">
        <v>0</v>
      </c>
      <c r="H55" s="47"/>
      <c r="I55" s="126"/>
      <c r="J55" s="65"/>
    </row>
    <row r="56" spans="2:15" x14ac:dyDescent="0.25">
      <c r="B56" s="250" t="s">
        <v>29</v>
      </c>
      <c r="C56" s="251"/>
      <c r="D56" s="26" t="s">
        <v>30</v>
      </c>
      <c r="E56" s="132"/>
      <c r="F56" s="188"/>
      <c r="G56" s="206">
        <v>0</v>
      </c>
      <c r="H56" s="133"/>
      <c r="I56" s="112" t="e">
        <f t="shared" si="0"/>
        <v>#DIV/0!</v>
      </c>
      <c r="J56" s="110">
        <f t="shared" si="1"/>
        <v>0</v>
      </c>
      <c r="K56" s="151"/>
      <c r="L56" s="151"/>
      <c r="M56" s="151"/>
      <c r="N56" s="151"/>
      <c r="O56" s="151"/>
    </row>
    <row r="57" spans="2:15" x14ac:dyDescent="0.25">
      <c r="B57" s="248" t="s">
        <v>32</v>
      </c>
      <c r="C57" s="249"/>
      <c r="D57" s="107" t="s">
        <v>33</v>
      </c>
      <c r="E57" s="132"/>
      <c r="F57" s="188"/>
      <c r="G57" s="207">
        <v>0</v>
      </c>
      <c r="H57" s="133"/>
      <c r="I57" s="112" t="e">
        <f t="shared" si="0"/>
        <v>#DIV/0!</v>
      </c>
      <c r="J57" s="110">
        <f t="shared" si="1"/>
        <v>0</v>
      </c>
      <c r="K57" s="151"/>
      <c r="L57" s="151"/>
      <c r="M57" s="151"/>
      <c r="N57" s="151"/>
      <c r="O57" s="151"/>
    </row>
    <row r="58" spans="2:15" x14ac:dyDescent="0.25">
      <c r="B58" s="248" t="s">
        <v>59</v>
      </c>
      <c r="C58" s="249"/>
      <c r="D58" s="107" t="s">
        <v>60</v>
      </c>
      <c r="E58" s="132"/>
      <c r="F58" s="189"/>
      <c r="G58" s="206">
        <v>0</v>
      </c>
      <c r="H58" s="131"/>
      <c r="I58" s="112" t="e">
        <f t="shared" si="0"/>
        <v>#DIV/0!</v>
      </c>
      <c r="J58" s="110">
        <f t="shared" si="1"/>
        <v>0</v>
      </c>
      <c r="K58" s="151"/>
      <c r="L58" s="151"/>
      <c r="M58" s="151"/>
      <c r="N58" s="151"/>
      <c r="O58" s="151"/>
    </row>
    <row r="59" spans="2:15" x14ac:dyDescent="0.25">
      <c r="B59" s="113" t="s">
        <v>36</v>
      </c>
      <c r="C59" s="113" t="s">
        <v>37</v>
      </c>
      <c r="D59" s="107"/>
      <c r="E59" s="108"/>
      <c r="F59" s="188"/>
      <c r="G59" s="201">
        <v>0</v>
      </c>
      <c r="H59" s="111"/>
      <c r="I59" s="112" t="e">
        <f t="shared" si="0"/>
        <v>#DIV/0!</v>
      </c>
      <c r="J59" s="110">
        <f t="shared" si="1"/>
        <v>0</v>
      </c>
      <c r="K59" s="151"/>
      <c r="L59" s="151"/>
      <c r="M59" s="151"/>
      <c r="N59" s="151"/>
      <c r="O59" s="151"/>
    </row>
    <row r="60" spans="2:15" s="1" customFormat="1" x14ac:dyDescent="0.25">
      <c r="B60" s="22"/>
      <c r="C60" s="127">
        <v>3111</v>
      </c>
      <c r="D60" s="22" t="s">
        <v>61</v>
      </c>
      <c r="E60" s="128">
        <v>51035</v>
      </c>
      <c r="F60" s="188">
        <v>870225.38</v>
      </c>
      <c r="G60" s="204">
        <v>1200000</v>
      </c>
      <c r="H60" s="123">
        <v>1215905.95</v>
      </c>
      <c r="I60" s="112">
        <f t="shared" si="0"/>
        <v>139.72310828259228</v>
      </c>
      <c r="J60" s="110">
        <f t="shared" si="1"/>
        <v>101.32549583333332</v>
      </c>
      <c r="K60" s="160"/>
      <c r="L60" s="160"/>
      <c r="M60" s="160"/>
      <c r="N60" s="160"/>
      <c r="O60" s="160"/>
    </row>
    <row r="61" spans="2:15" s="1" customFormat="1" x14ac:dyDescent="0.25">
      <c r="B61" s="22"/>
      <c r="C61" s="127">
        <v>3121</v>
      </c>
      <c r="D61" s="22" t="s">
        <v>62</v>
      </c>
      <c r="E61" s="128">
        <v>51035</v>
      </c>
      <c r="F61" s="188">
        <v>44110.64</v>
      </c>
      <c r="G61" s="204">
        <v>50000</v>
      </c>
      <c r="H61" s="123">
        <v>48582.39</v>
      </c>
      <c r="I61" s="112">
        <f t="shared" si="0"/>
        <v>110.13757678419537</v>
      </c>
      <c r="J61" s="110">
        <f t="shared" si="1"/>
        <v>97.164779999999993</v>
      </c>
      <c r="K61" s="160"/>
      <c r="L61" s="160"/>
      <c r="M61" s="160"/>
      <c r="N61" s="160"/>
      <c r="O61" s="160"/>
    </row>
    <row r="62" spans="2:15" s="1" customFormat="1" x14ac:dyDescent="0.25">
      <c r="B62" s="22"/>
      <c r="C62" s="127">
        <v>3132</v>
      </c>
      <c r="D62" s="22" t="s">
        <v>63</v>
      </c>
      <c r="E62" s="128">
        <v>51035</v>
      </c>
      <c r="F62" s="188">
        <v>143084.97</v>
      </c>
      <c r="G62" s="204">
        <v>198000</v>
      </c>
      <c r="H62" s="123">
        <v>199883.36</v>
      </c>
      <c r="I62" s="112">
        <f t="shared" si="0"/>
        <v>139.6955669068526</v>
      </c>
      <c r="J62" s="110">
        <f t="shared" si="1"/>
        <v>100.95119191919191</v>
      </c>
      <c r="K62" s="160"/>
      <c r="L62" s="160"/>
      <c r="M62" s="160"/>
      <c r="N62" s="160"/>
      <c r="O62" s="160"/>
    </row>
    <row r="63" spans="2:15" s="1" customFormat="1" x14ac:dyDescent="0.25">
      <c r="B63" s="22"/>
      <c r="C63" s="127">
        <v>3212</v>
      </c>
      <c r="D63" s="22" t="s">
        <v>64</v>
      </c>
      <c r="E63" s="128">
        <v>51035</v>
      </c>
      <c r="F63" s="188">
        <v>45028.36</v>
      </c>
      <c r="G63" s="204">
        <v>65000</v>
      </c>
      <c r="H63" s="123">
        <v>39439.1</v>
      </c>
      <c r="I63" s="112">
        <f t="shared" si="0"/>
        <v>87.587245016251984</v>
      </c>
      <c r="J63" s="110">
        <f t="shared" si="1"/>
        <v>60.675538461538459</v>
      </c>
    </row>
    <row r="64" spans="2:15" s="1" customFormat="1" x14ac:dyDescent="0.25">
      <c r="B64" s="22"/>
      <c r="C64" s="127">
        <v>3295</v>
      </c>
      <c r="D64" s="22" t="s">
        <v>87</v>
      </c>
      <c r="E64" s="128">
        <v>51035</v>
      </c>
      <c r="F64" s="188">
        <v>3328.86</v>
      </c>
      <c r="G64" s="204">
        <v>4000</v>
      </c>
      <c r="H64" s="123">
        <v>4604</v>
      </c>
      <c r="I64" s="112">
        <f t="shared" si="0"/>
        <v>138.30560612341762</v>
      </c>
      <c r="J64" s="110">
        <f t="shared" si="1"/>
        <v>115.10000000000001</v>
      </c>
    </row>
    <row r="65" spans="2:11" s="48" customFormat="1" x14ac:dyDescent="0.25">
      <c r="B65" s="44"/>
      <c r="C65" s="45"/>
      <c r="D65" s="44"/>
      <c r="E65" s="68"/>
      <c r="F65" s="188"/>
      <c r="G65" s="46"/>
      <c r="H65" s="46"/>
      <c r="I65" s="126"/>
      <c r="J65" s="65"/>
    </row>
    <row r="66" spans="2:11" x14ac:dyDescent="0.25">
      <c r="B66" s="250" t="s">
        <v>65</v>
      </c>
      <c r="C66" s="251"/>
      <c r="D66" s="26" t="s">
        <v>66</v>
      </c>
      <c r="E66" s="132"/>
      <c r="F66" s="188"/>
      <c r="G66" s="202"/>
      <c r="H66" s="117"/>
      <c r="I66" s="112" t="e">
        <f t="shared" si="0"/>
        <v>#DIV/0!</v>
      </c>
      <c r="J66" s="110">
        <f t="shared" si="1"/>
        <v>0</v>
      </c>
      <c r="K66" s="151"/>
    </row>
    <row r="67" spans="2:11" x14ac:dyDescent="0.25">
      <c r="B67" s="248" t="s">
        <v>32</v>
      </c>
      <c r="C67" s="249"/>
      <c r="D67" s="107" t="s">
        <v>33</v>
      </c>
      <c r="E67" s="132"/>
      <c r="F67" s="188"/>
      <c r="G67" s="207"/>
      <c r="H67" s="133"/>
      <c r="I67" s="112" t="e">
        <f t="shared" si="0"/>
        <v>#DIV/0!</v>
      </c>
      <c r="J67" s="110">
        <f t="shared" si="1"/>
        <v>0</v>
      </c>
      <c r="K67" s="151"/>
    </row>
    <row r="68" spans="2:11" x14ac:dyDescent="0.25">
      <c r="B68" s="238"/>
      <c r="C68" s="239"/>
      <c r="D68" s="107"/>
      <c r="E68" s="108"/>
      <c r="F68" s="187"/>
      <c r="G68" s="201"/>
      <c r="H68" s="111"/>
      <c r="I68" s="112"/>
      <c r="J68" s="110"/>
      <c r="K68" s="151"/>
    </row>
    <row r="69" spans="2:11" x14ac:dyDescent="0.25">
      <c r="B69" s="113" t="s">
        <v>36</v>
      </c>
      <c r="C69" s="113" t="s">
        <v>37</v>
      </c>
      <c r="D69" s="107"/>
      <c r="E69" s="108"/>
      <c r="F69" s="188"/>
      <c r="G69" s="201"/>
      <c r="H69" s="111"/>
      <c r="I69" s="112" t="e">
        <f t="shared" si="0"/>
        <v>#DIV/0!</v>
      </c>
      <c r="J69" s="110">
        <f t="shared" si="1"/>
        <v>0</v>
      </c>
      <c r="K69" s="151"/>
    </row>
    <row r="70" spans="2:11" x14ac:dyDescent="0.25">
      <c r="B70" s="118"/>
      <c r="C70" s="118">
        <v>32353</v>
      </c>
      <c r="D70" s="115" t="s">
        <v>210</v>
      </c>
      <c r="E70" s="108">
        <v>110</v>
      </c>
      <c r="F70" s="188">
        <v>9674.25</v>
      </c>
      <c r="G70" s="202">
        <v>0</v>
      </c>
      <c r="H70" s="117">
        <v>0</v>
      </c>
      <c r="I70" s="112"/>
      <c r="J70" s="110">
        <v>100</v>
      </c>
      <c r="K70" s="151"/>
    </row>
    <row r="71" spans="2:11" x14ac:dyDescent="0.25">
      <c r="B71" s="118"/>
      <c r="C71" s="118">
        <v>32111</v>
      </c>
      <c r="D71" s="115" t="s">
        <v>39</v>
      </c>
      <c r="E71" s="108">
        <v>110</v>
      </c>
      <c r="F71" s="188">
        <v>0</v>
      </c>
      <c r="G71" s="202">
        <v>2346.54</v>
      </c>
      <c r="H71" s="117">
        <v>2346.54</v>
      </c>
      <c r="I71" s="112">
        <v>0</v>
      </c>
      <c r="J71" s="110"/>
      <c r="K71" s="151"/>
    </row>
    <row r="72" spans="2:11" x14ac:dyDescent="0.25">
      <c r="B72" s="118"/>
      <c r="C72" s="118"/>
      <c r="D72" s="115"/>
      <c r="E72" s="108"/>
      <c r="F72" s="188"/>
      <c r="G72" s="201"/>
      <c r="H72" s="117"/>
      <c r="I72" s="112"/>
      <c r="J72" s="110"/>
      <c r="K72" s="151"/>
    </row>
    <row r="73" spans="2:11" x14ac:dyDescent="0.25">
      <c r="B73" s="118"/>
      <c r="C73" s="118">
        <v>32211</v>
      </c>
      <c r="D73" s="115" t="s">
        <v>42</v>
      </c>
      <c r="E73" s="108">
        <v>110</v>
      </c>
      <c r="F73" s="188">
        <v>163.19999999999999</v>
      </c>
      <c r="G73" s="202">
        <v>283.41000000000003</v>
      </c>
      <c r="H73" s="117">
        <v>283.41000000000003</v>
      </c>
      <c r="I73" s="112"/>
      <c r="J73" s="110"/>
      <c r="K73" s="151"/>
    </row>
    <row r="74" spans="2:11" x14ac:dyDescent="0.25">
      <c r="B74" s="118"/>
      <c r="C74" s="118"/>
      <c r="D74" s="115"/>
      <c r="E74" s="108"/>
      <c r="F74" s="188"/>
      <c r="G74" s="201"/>
      <c r="H74" s="117"/>
      <c r="I74" s="112"/>
      <c r="J74" s="110"/>
      <c r="K74" s="151"/>
    </row>
    <row r="75" spans="2:11" x14ac:dyDescent="0.25">
      <c r="B75" s="118"/>
      <c r="C75" s="118"/>
      <c r="D75" s="115"/>
      <c r="E75" s="108"/>
      <c r="F75" s="188"/>
      <c r="G75" s="201"/>
      <c r="H75" s="117"/>
      <c r="I75" s="112"/>
      <c r="J75" s="110"/>
      <c r="K75" s="151"/>
    </row>
    <row r="76" spans="2:11" x14ac:dyDescent="0.25">
      <c r="B76" s="114"/>
      <c r="C76" s="118">
        <v>32221</v>
      </c>
      <c r="D76" s="115" t="s">
        <v>43</v>
      </c>
      <c r="E76" s="128">
        <v>110</v>
      </c>
      <c r="F76" s="188">
        <v>163.19999999999999</v>
      </c>
      <c r="G76" s="202">
        <v>6925.9</v>
      </c>
      <c r="H76" s="117">
        <v>6925.9</v>
      </c>
      <c r="I76" s="112">
        <v>2.46</v>
      </c>
      <c r="J76" s="110">
        <v>100</v>
      </c>
      <c r="K76" s="151"/>
    </row>
    <row r="77" spans="2:11" x14ac:dyDescent="0.25">
      <c r="B77" s="114"/>
      <c r="C77" s="118"/>
      <c r="D77" s="115"/>
      <c r="E77" s="128"/>
      <c r="F77" s="188"/>
      <c r="G77" s="202"/>
      <c r="H77" s="117"/>
      <c r="I77" s="112"/>
      <c r="J77" s="110"/>
      <c r="K77" s="151"/>
    </row>
    <row r="78" spans="2:11" x14ac:dyDescent="0.25">
      <c r="B78" s="114"/>
      <c r="C78" s="118">
        <v>32223</v>
      </c>
      <c r="D78" s="115" t="s">
        <v>44</v>
      </c>
      <c r="E78" s="128">
        <v>110</v>
      </c>
      <c r="F78" s="188"/>
      <c r="G78" s="202">
        <v>5087.21</v>
      </c>
      <c r="H78" s="117">
        <v>3082.73</v>
      </c>
      <c r="I78" s="112"/>
      <c r="J78" s="110"/>
      <c r="K78" s="151"/>
    </row>
    <row r="79" spans="2:11" x14ac:dyDescent="0.25">
      <c r="B79" s="114"/>
      <c r="C79" s="118">
        <v>32352</v>
      </c>
      <c r="D79" s="115" t="s">
        <v>217</v>
      </c>
      <c r="E79" s="128">
        <v>110</v>
      </c>
      <c r="F79" s="188"/>
      <c r="G79" s="202">
        <v>40</v>
      </c>
      <c r="H79" s="117">
        <v>40</v>
      </c>
      <c r="I79" s="112"/>
      <c r="J79" s="110"/>
      <c r="K79" s="151"/>
    </row>
    <row r="80" spans="2:11" x14ac:dyDescent="0.25">
      <c r="B80" s="114"/>
      <c r="C80" s="118"/>
      <c r="D80" s="115"/>
      <c r="E80" s="128">
        <v>110</v>
      </c>
      <c r="F80" s="188">
        <v>0</v>
      </c>
      <c r="G80" s="202">
        <v>0</v>
      </c>
      <c r="H80" s="117">
        <v>0</v>
      </c>
      <c r="I80" s="112"/>
      <c r="J80" s="110"/>
      <c r="K80" s="151"/>
    </row>
    <row r="81" spans="2:11" x14ac:dyDescent="0.25">
      <c r="B81" s="114"/>
      <c r="C81" s="118">
        <v>32379</v>
      </c>
      <c r="D81" s="115" t="s">
        <v>215</v>
      </c>
      <c r="E81" s="128">
        <v>110</v>
      </c>
      <c r="F81" s="188"/>
      <c r="G81" s="202">
        <v>2040</v>
      </c>
      <c r="H81" s="117">
        <v>2040</v>
      </c>
      <c r="I81" s="112">
        <v>0</v>
      </c>
      <c r="J81" s="110"/>
      <c r="K81" s="151"/>
    </row>
    <row r="82" spans="2:11" x14ac:dyDescent="0.25">
      <c r="B82" s="114"/>
      <c r="C82" s="118">
        <v>32399</v>
      </c>
      <c r="D82" s="115" t="s">
        <v>181</v>
      </c>
      <c r="E82" s="128">
        <v>110</v>
      </c>
      <c r="F82" s="188">
        <v>563.88</v>
      </c>
      <c r="G82" s="202">
        <v>291.38</v>
      </c>
      <c r="H82" s="117">
        <v>291.38</v>
      </c>
      <c r="I82" s="112">
        <v>0</v>
      </c>
      <c r="J82" s="110">
        <v>100</v>
      </c>
      <c r="K82" s="151"/>
    </row>
    <row r="83" spans="2:11" x14ac:dyDescent="0.25">
      <c r="B83" s="114"/>
      <c r="C83" s="118">
        <v>32999</v>
      </c>
      <c r="D83" s="115" t="s">
        <v>110</v>
      </c>
      <c r="E83" s="128">
        <v>110</v>
      </c>
      <c r="F83" s="188">
        <v>902.42</v>
      </c>
      <c r="G83" s="202">
        <v>1000.27</v>
      </c>
      <c r="H83" s="117">
        <v>1000.27</v>
      </c>
      <c r="I83" s="112">
        <v>90.7</v>
      </c>
      <c r="J83" s="110">
        <v>100</v>
      </c>
      <c r="K83" s="151"/>
    </row>
    <row r="84" spans="2:11" x14ac:dyDescent="0.25">
      <c r="B84" s="114"/>
      <c r="C84" s="118">
        <v>42641</v>
      </c>
      <c r="D84" s="115" t="s">
        <v>195</v>
      </c>
      <c r="E84" s="128">
        <v>110</v>
      </c>
      <c r="F84" s="188">
        <v>375</v>
      </c>
      <c r="G84" s="202">
        <v>2287.5</v>
      </c>
      <c r="H84" s="117">
        <v>2287.5</v>
      </c>
      <c r="I84" s="112">
        <v>0</v>
      </c>
      <c r="J84" s="110">
        <v>100</v>
      </c>
      <c r="K84" s="151"/>
    </row>
    <row r="85" spans="2:11" x14ac:dyDescent="0.25">
      <c r="B85" s="114"/>
      <c r="C85" s="118">
        <v>32912</v>
      </c>
      <c r="D85" s="115" t="s">
        <v>196</v>
      </c>
      <c r="E85" s="128">
        <v>110</v>
      </c>
      <c r="F85" s="188">
        <v>225.77</v>
      </c>
      <c r="G85" s="202">
        <v>0</v>
      </c>
      <c r="H85" s="117">
        <v>0</v>
      </c>
      <c r="I85" s="112">
        <v>0</v>
      </c>
      <c r="J85" s="110">
        <v>100</v>
      </c>
      <c r="K85" s="151"/>
    </row>
    <row r="86" spans="2:11" x14ac:dyDescent="0.25">
      <c r="B86" s="114"/>
      <c r="C86" s="118"/>
      <c r="D86" s="115"/>
      <c r="E86" s="128"/>
      <c r="F86" s="188"/>
      <c r="G86" s="202"/>
      <c r="H86" s="117"/>
      <c r="I86" s="112"/>
      <c r="J86" s="110"/>
      <c r="K86" s="151"/>
    </row>
    <row r="87" spans="2:11" x14ac:dyDescent="0.25">
      <c r="B87" s="114"/>
      <c r="C87" s="118">
        <v>32999</v>
      </c>
      <c r="D87" s="115" t="s">
        <v>110</v>
      </c>
      <c r="E87" s="128">
        <v>110</v>
      </c>
      <c r="F87" s="188">
        <v>806.24</v>
      </c>
      <c r="G87" s="202">
        <v>0</v>
      </c>
      <c r="H87" s="117">
        <v>0</v>
      </c>
      <c r="I87" s="112">
        <v>0</v>
      </c>
      <c r="J87" s="110">
        <v>100</v>
      </c>
      <c r="K87" s="151"/>
    </row>
    <row r="88" spans="2:11" x14ac:dyDescent="0.25">
      <c r="B88" s="114"/>
      <c r="C88" s="118"/>
      <c r="D88" s="115"/>
      <c r="E88" s="128"/>
      <c r="F88" s="188"/>
      <c r="G88" s="202"/>
      <c r="H88" s="117"/>
      <c r="I88" s="112"/>
      <c r="J88" s="110"/>
      <c r="K88" s="151"/>
    </row>
    <row r="89" spans="2:11" x14ac:dyDescent="0.25">
      <c r="B89" s="114"/>
      <c r="C89" s="118">
        <v>3111</v>
      </c>
      <c r="D89" s="115" t="s">
        <v>218</v>
      </c>
      <c r="E89" s="128">
        <v>110</v>
      </c>
      <c r="F89" s="188">
        <v>4667.99</v>
      </c>
      <c r="G89" s="202">
        <v>0</v>
      </c>
      <c r="H89" s="117">
        <v>0</v>
      </c>
      <c r="I89" s="112">
        <v>0</v>
      </c>
      <c r="J89" s="110">
        <v>100</v>
      </c>
      <c r="K89" s="151"/>
    </row>
    <row r="90" spans="2:11" x14ac:dyDescent="0.25">
      <c r="B90" s="114"/>
      <c r="C90" s="118">
        <v>31219</v>
      </c>
      <c r="D90" s="115" t="s">
        <v>62</v>
      </c>
      <c r="E90" s="128">
        <v>110</v>
      </c>
      <c r="F90" s="188"/>
      <c r="G90" s="202"/>
      <c r="H90" s="117"/>
      <c r="I90" s="112"/>
      <c r="J90" s="110"/>
      <c r="K90" s="151"/>
    </row>
    <row r="91" spans="2:11" x14ac:dyDescent="0.25">
      <c r="B91" s="114"/>
      <c r="C91" s="118"/>
      <c r="D91" s="115" t="s">
        <v>197</v>
      </c>
      <c r="E91" s="128"/>
      <c r="F91" s="188"/>
      <c r="G91" s="202"/>
      <c r="H91" s="117"/>
      <c r="I91" s="112"/>
      <c r="J91" s="110"/>
      <c r="K91" s="151"/>
    </row>
    <row r="92" spans="2:11" x14ac:dyDescent="0.25">
      <c r="B92" s="114"/>
      <c r="C92" s="118">
        <v>31321</v>
      </c>
      <c r="D92" s="115" t="s">
        <v>197</v>
      </c>
      <c r="E92" s="128">
        <v>110</v>
      </c>
      <c r="F92" s="188">
        <v>1871.3579999999999</v>
      </c>
      <c r="G92" s="202">
        <v>0</v>
      </c>
      <c r="H92" s="117">
        <v>0</v>
      </c>
      <c r="I92" s="112">
        <v>0</v>
      </c>
      <c r="J92" s="110">
        <v>100</v>
      </c>
      <c r="K92" s="151"/>
    </row>
    <row r="93" spans="2:11" x14ac:dyDescent="0.25">
      <c r="B93" s="114"/>
      <c r="C93" s="118">
        <v>31321</v>
      </c>
      <c r="D93" s="115" t="s">
        <v>197</v>
      </c>
      <c r="E93" s="128">
        <v>110</v>
      </c>
      <c r="F93" s="188">
        <v>469.13</v>
      </c>
      <c r="G93" s="202">
        <v>0</v>
      </c>
      <c r="H93" s="117">
        <v>0</v>
      </c>
      <c r="I93" s="112">
        <v>0</v>
      </c>
      <c r="J93" s="110">
        <v>100</v>
      </c>
      <c r="K93" s="151"/>
    </row>
    <row r="94" spans="2:11" x14ac:dyDescent="0.25">
      <c r="B94" s="114"/>
      <c r="C94" s="118"/>
      <c r="D94" s="115" t="s">
        <v>219</v>
      </c>
      <c r="E94" s="128"/>
      <c r="F94" s="188"/>
      <c r="G94" s="202"/>
      <c r="H94" s="117"/>
      <c r="I94" s="112"/>
      <c r="J94" s="110"/>
      <c r="K94" s="151"/>
    </row>
    <row r="95" spans="2:11" x14ac:dyDescent="0.25">
      <c r="B95" s="114"/>
      <c r="C95" s="118">
        <v>32121</v>
      </c>
      <c r="D95" s="115" t="s">
        <v>198</v>
      </c>
      <c r="E95" s="128">
        <v>110</v>
      </c>
      <c r="F95" s="188">
        <v>1374.73</v>
      </c>
      <c r="G95" s="202">
        <v>0</v>
      </c>
      <c r="H95" s="117">
        <v>0</v>
      </c>
      <c r="I95" s="112">
        <v>0</v>
      </c>
      <c r="J95" s="110">
        <v>100</v>
      </c>
      <c r="K95" s="151"/>
    </row>
    <row r="96" spans="2:11" x14ac:dyDescent="0.25">
      <c r="B96" s="114"/>
      <c r="C96" s="118"/>
      <c r="D96" s="115"/>
      <c r="E96" s="128"/>
      <c r="F96" s="188"/>
      <c r="G96" s="202"/>
      <c r="H96" s="117"/>
      <c r="I96" s="112"/>
      <c r="J96" s="110"/>
      <c r="K96" s="151"/>
    </row>
    <row r="97" spans="1:11" x14ac:dyDescent="0.25">
      <c r="B97" s="114"/>
      <c r="C97" s="118"/>
      <c r="D97" s="115"/>
      <c r="E97" s="128"/>
      <c r="F97" s="188"/>
      <c r="G97" s="202"/>
      <c r="H97" s="117"/>
      <c r="I97" s="112"/>
      <c r="J97" s="110"/>
      <c r="K97" s="151"/>
    </row>
    <row r="98" spans="1:11" x14ac:dyDescent="0.25">
      <c r="B98" s="114"/>
      <c r="C98" s="118">
        <v>32121</v>
      </c>
      <c r="D98" s="115" t="s">
        <v>199</v>
      </c>
      <c r="E98" s="128">
        <v>110</v>
      </c>
      <c r="F98" s="188">
        <v>1174.18</v>
      </c>
      <c r="G98" s="202">
        <v>0</v>
      </c>
      <c r="H98" s="117">
        <v>0</v>
      </c>
      <c r="I98" s="112">
        <v>0</v>
      </c>
      <c r="J98" s="110">
        <v>100</v>
      </c>
      <c r="K98" s="151"/>
    </row>
    <row r="99" spans="1:11" x14ac:dyDescent="0.25">
      <c r="B99" s="114"/>
      <c r="C99" s="118">
        <v>45111</v>
      </c>
      <c r="D99" s="115" t="s">
        <v>216</v>
      </c>
      <c r="E99" s="128">
        <v>110</v>
      </c>
      <c r="F99" s="188"/>
      <c r="G99" s="202">
        <v>9288</v>
      </c>
      <c r="H99" s="117">
        <v>9288</v>
      </c>
      <c r="I99" s="112"/>
      <c r="J99" s="110"/>
      <c r="K99" s="151"/>
    </row>
    <row r="100" spans="1:11" s="1" customFormat="1" x14ac:dyDescent="0.25">
      <c r="B100" s="22"/>
      <c r="C100" s="127"/>
      <c r="D100" s="22"/>
      <c r="E100" s="128"/>
      <c r="F100" s="188"/>
      <c r="G100" s="204">
        <v>0</v>
      </c>
      <c r="H100" s="134">
        <v>0</v>
      </c>
      <c r="I100" s="112" t="e">
        <f t="shared" si="0"/>
        <v>#DIV/0!</v>
      </c>
      <c r="J100" s="110">
        <f t="shared" si="1"/>
        <v>0</v>
      </c>
      <c r="K100" s="160"/>
    </row>
    <row r="101" spans="1:11" s="48" customFormat="1" x14ac:dyDescent="0.25">
      <c r="B101" s="44"/>
      <c r="C101" s="45"/>
      <c r="D101" s="44"/>
      <c r="E101" s="68"/>
      <c r="F101" s="188"/>
      <c r="G101" s="46">
        <v>0</v>
      </c>
      <c r="H101" s="47">
        <v>0</v>
      </c>
      <c r="I101" s="126"/>
      <c r="J101" s="65"/>
    </row>
    <row r="102" spans="1:11" x14ac:dyDescent="0.25">
      <c r="B102" s="250" t="s">
        <v>65</v>
      </c>
      <c r="C102" s="251"/>
      <c r="D102" s="26" t="s">
        <v>66</v>
      </c>
      <c r="E102" s="132"/>
      <c r="F102" s="188"/>
      <c r="G102" s="206">
        <v>0</v>
      </c>
      <c r="H102" s="133">
        <v>0</v>
      </c>
      <c r="I102" s="112" t="e">
        <f t="shared" si="0"/>
        <v>#DIV/0!</v>
      </c>
      <c r="J102" s="110">
        <f t="shared" si="1"/>
        <v>0</v>
      </c>
      <c r="K102" s="151"/>
    </row>
    <row r="103" spans="1:11" x14ac:dyDescent="0.25">
      <c r="B103" s="248" t="s">
        <v>32</v>
      </c>
      <c r="C103" s="249"/>
      <c r="D103" s="107" t="s">
        <v>33</v>
      </c>
      <c r="E103" s="132"/>
      <c r="F103" s="188"/>
      <c r="G103" s="207">
        <v>0</v>
      </c>
      <c r="H103" s="133">
        <v>0</v>
      </c>
      <c r="I103" s="112" t="e">
        <f t="shared" si="0"/>
        <v>#DIV/0!</v>
      </c>
      <c r="J103" s="110">
        <f t="shared" si="1"/>
        <v>0</v>
      </c>
      <c r="K103" s="151"/>
    </row>
    <row r="104" spans="1:11" x14ac:dyDescent="0.25">
      <c r="B104" s="248" t="s">
        <v>67</v>
      </c>
      <c r="C104" s="249"/>
      <c r="D104" s="107" t="s">
        <v>68</v>
      </c>
      <c r="E104" s="132"/>
      <c r="F104" s="189"/>
      <c r="G104" s="206">
        <v>0</v>
      </c>
      <c r="H104" s="131">
        <v>0</v>
      </c>
      <c r="I104" s="112" t="e">
        <f t="shared" ref="I104:I233" si="4">(H104/F104)*100</f>
        <v>#DIV/0!</v>
      </c>
      <c r="J104" s="110">
        <f t="shared" si="1"/>
        <v>0</v>
      </c>
      <c r="K104" s="151"/>
    </row>
    <row r="105" spans="1:11" x14ac:dyDescent="0.25">
      <c r="B105" s="113" t="s">
        <v>36</v>
      </c>
      <c r="C105" s="113" t="s">
        <v>37</v>
      </c>
      <c r="D105" s="107"/>
      <c r="E105" s="108"/>
      <c r="F105" s="188"/>
      <c r="G105" s="201">
        <v>0</v>
      </c>
      <c r="H105" s="111">
        <v>0</v>
      </c>
      <c r="I105" s="112" t="e">
        <f t="shared" si="4"/>
        <v>#DIV/0!</v>
      </c>
      <c r="J105" s="110">
        <f t="shared" si="1"/>
        <v>0</v>
      </c>
      <c r="K105" s="151"/>
    </row>
    <row r="106" spans="1:11" x14ac:dyDescent="0.25">
      <c r="B106" s="113">
        <v>248</v>
      </c>
      <c r="C106" s="113">
        <v>3111</v>
      </c>
      <c r="D106" s="107" t="s">
        <v>61</v>
      </c>
      <c r="E106" s="108"/>
      <c r="F106" s="188"/>
      <c r="G106" s="201">
        <v>0</v>
      </c>
      <c r="H106" s="111">
        <v>0</v>
      </c>
      <c r="I106" s="112" t="e">
        <f t="shared" si="4"/>
        <v>#DIV/0!</v>
      </c>
      <c r="J106" s="110">
        <f t="shared" si="1"/>
        <v>0</v>
      </c>
      <c r="K106" s="151"/>
    </row>
    <row r="107" spans="1:11" x14ac:dyDescent="0.25">
      <c r="A107" s="1"/>
      <c r="B107" s="113"/>
      <c r="C107" s="118">
        <v>31111</v>
      </c>
      <c r="D107" s="115" t="s">
        <v>61</v>
      </c>
      <c r="E107" s="108"/>
      <c r="F107" s="188"/>
      <c r="G107" s="201"/>
      <c r="H107" s="111">
        <v>0</v>
      </c>
      <c r="I107" s="112" t="e">
        <f>(H107/F107)*100</f>
        <v>#DIV/0!</v>
      </c>
      <c r="J107" s="110"/>
      <c r="K107" s="151"/>
    </row>
    <row r="108" spans="1:11" s="1" customFormat="1" x14ac:dyDescent="0.25">
      <c r="B108" s="22"/>
      <c r="C108" s="127">
        <v>31113</v>
      </c>
      <c r="D108" s="22" t="s">
        <v>159</v>
      </c>
      <c r="E108" s="128">
        <v>5103</v>
      </c>
      <c r="F108" s="188">
        <v>13543.92</v>
      </c>
      <c r="G108" s="204">
        <v>442</v>
      </c>
      <c r="H108" s="123">
        <v>441.74</v>
      </c>
      <c r="I108" s="112">
        <f t="shared" si="4"/>
        <v>3.2615372801965754</v>
      </c>
      <c r="J108" s="110">
        <f t="shared" si="1"/>
        <v>99.941176470588232</v>
      </c>
      <c r="K108" s="159"/>
    </row>
    <row r="109" spans="1:11" s="1" customFormat="1" x14ac:dyDescent="0.25">
      <c r="B109" s="22"/>
      <c r="C109" s="127">
        <v>31113</v>
      </c>
      <c r="D109" s="22" t="s">
        <v>61</v>
      </c>
      <c r="E109" s="128">
        <v>53</v>
      </c>
      <c r="F109" s="188">
        <v>0</v>
      </c>
      <c r="G109" s="204">
        <v>0</v>
      </c>
      <c r="H109" s="123">
        <v>0</v>
      </c>
      <c r="I109" s="112" t="e">
        <f t="shared" si="4"/>
        <v>#DIV/0!</v>
      </c>
      <c r="J109" s="110">
        <f t="shared" si="1"/>
        <v>0</v>
      </c>
      <c r="K109" s="159"/>
    </row>
    <row r="110" spans="1:11" s="1" customFormat="1" x14ac:dyDescent="0.25">
      <c r="B110" s="22"/>
      <c r="C110" s="127">
        <v>31219</v>
      </c>
      <c r="D110" s="22" t="s">
        <v>62</v>
      </c>
      <c r="E110" s="128">
        <v>31</v>
      </c>
      <c r="F110" s="188">
        <v>1500</v>
      </c>
      <c r="G110" s="204">
        <v>1860</v>
      </c>
      <c r="H110" s="123">
        <v>1860</v>
      </c>
      <c r="I110" s="112"/>
      <c r="J110" s="110">
        <v>100</v>
      </c>
      <c r="K110" s="159"/>
    </row>
    <row r="111" spans="1:11" s="1" customFormat="1" x14ac:dyDescent="0.25">
      <c r="B111" s="22"/>
      <c r="C111" s="127"/>
      <c r="D111" s="22"/>
      <c r="E111" s="128"/>
      <c r="F111" s="188"/>
      <c r="G111" s="204"/>
      <c r="H111" s="123"/>
      <c r="I111" s="112"/>
      <c r="J111" s="110"/>
      <c r="K111" s="159"/>
    </row>
    <row r="112" spans="1:11" s="1" customFormat="1" x14ac:dyDescent="0.25">
      <c r="B112" s="22"/>
      <c r="C112" s="127">
        <v>31219</v>
      </c>
      <c r="D112" s="22" t="s">
        <v>62</v>
      </c>
      <c r="E112" s="128">
        <v>42</v>
      </c>
      <c r="F112" s="188">
        <v>1595.42</v>
      </c>
      <c r="G112" s="204">
        <v>100</v>
      </c>
      <c r="H112" s="123">
        <v>0</v>
      </c>
      <c r="I112" s="112">
        <f t="shared" si="4"/>
        <v>0</v>
      </c>
      <c r="J112" s="110">
        <f t="shared" si="1"/>
        <v>0</v>
      </c>
      <c r="K112" s="23"/>
    </row>
    <row r="113" spans="2:11" s="1" customFormat="1" x14ac:dyDescent="0.25">
      <c r="B113" s="22"/>
      <c r="C113" s="127">
        <v>31219</v>
      </c>
      <c r="D113" s="22" t="s">
        <v>62</v>
      </c>
      <c r="E113" s="128">
        <v>5103</v>
      </c>
      <c r="F113" s="188">
        <v>0</v>
      </c>
      <c r="G113" s="204">
        <v>582.48</v>
      </c>
      <c r="H113" s="123">
        <v>582.48</v>
      </c>
      <c r="I113" s="112" t="e">
        <f t="shared" si="4"/>
        <v>#DIV/0!</v>
      </c>
      <c r="J113" s="110"/>
      <c r="K113" s="23"/>
    </row>
    <row r="114" spans="2:11" s="1" customFormat="1" x14ac:dyDescent="0.25">
      <c r="B114" s="22"/>
      <c r="C114" s="127">
        <v>32111</v>
      </c>
      <c r="D114" s="22" t="s">
        <v>207</v>
      </c>
      <c r="E114" s="128">
        <v>5103</v>
      </c>
      <c r="F114" s="188">
        <v>50</v>
      </c>
      <c r="G114" s="204">
        <v>46</v>
      </c>
      <c r="H114" s="123">
        <v>46</v>
      </c>
      <c r="I114" s="112"/>
      <c r="J114" s="110"/>
      <c r="K114" s="23"/>
    </row>
    <row r="115" spans="2:11" s="1" customFormat="1" x14ac:dyDescent="0.25">
      <c r="B115" s="22"/>
      <c r="C115" s="127">
        <v>32111</v>
      </c>
      <c r="D115" s="22" t="s">
        <v>207</v>
      </c>
      <c r="E115" s="128">
        <v>31</v>
      </c>
      <c r="F115" s="188">
        <v>600</v>
      </c>
      <c r="G115" s="204">
        <v>395</v>
      </c>
      <c r="H115" s="123">
        <v>395</v>
      </c>
      <c r="I115" s="112"/>
      <c r="J115" s="110"/>
      <c r="K115" s="23"/>
    </row>
    <row r="116" spans="2:11" s="1" customFormat="1" x14ac:dyDescent="0.25">
      <c r="B116" s="22"/>
      <c r="C116" s="127">
        <v>32111</v>
      </c>
      <c r="D116" s="22" t="s">
        <v>207</v>
      </c>
      <c r="E116" s="128">
        <v>42</v>
      </c>
      <c r="F116" s="188">
        <v>507.7</v>
      </c>
      <c r="G116" s="204">
        <v>0</v>
      </c>
      <c r="H116" s="123">
        <v>0</v>
      </c>
      <c r="I116" s="112">
        <v>0</v>
      </c>
      <c r="J116" s="110">
        <v>100</v>
      </c>
      <c r="K116" s="23"/>
    </row>
    <row r="117" spans="2:11" s="1" customFormat="1" x14ac:dyDescent="0.25">
      <c r="B117" s="22"/>
      <c r="C117" s="127">
        <v>32141</v>
      </c>
      <c r="D117" s="22" t="s">
        <v>226</v>
      </c>
      <c r="E117" s="128">
        <v>42</v>
      </c>
      <c r="F117" s="188">
        <v>200</v>
      </c>
      <c r="G117" s="204">
        <v>0</v>
      </c>
      <c r="H117" s="123">
        <v>0</v>
      </c>
      <c r="I117" s="112"/>
      <c r="J117" s="110"/>
      <c r="K117" s="23"/>
    </row>
    <row r="118" spans="2:11" s="1" customFormat="1" x14ac:dyDescent="0.25">
      <c r="B118" s="22"/>
      <c r="C118" s="127">
        <v>31321</v>
      </c>
      <c r="D118" s="22" t="s">
        <v>179</v>
      </c>
      <c r="E118" s="128">
        <v>53</v>
      </c>
      <c r="F118" s="188">
        <v>0</v>
      </c>
      <c r="G118" s="204">
        <v>0</v>
      </c>
      <c r="H118" s="123">
        <v>0</v>
      </c>
      <c r="I118" s="112">
        <v>0</v>
      </c>
      <c r="J118" s="110">
        <v>100</v>
      </c>
      <c r="K118" s="23"/>
    </row>
    <row r="119" spans="2:11" s="1" customFormat="1" x14ac:dyDescent="0.25">
      <c r="B119" s="22"/>
      <c r="C119" s="127">
        <v>32121</v>
      </c>
      <c r="D119" s="22" t="s">
        <v>180</v>
      </c>
      <c r="E119" s="128">
        <v>53</v>
      </c>
      <c r="F119" s="188">
        <v>0</v>
      </c>
      <c r="G119" s="204">
        <v>0</v>
      </c>
      <c r="H119" s="123">
        <v>0</v>
      </c>
      <c r="I119" s="112">
        <v>0</v>
      </c>
      <c r="J119" s="110">
        <v>100</v>
      </c>
      <c r="K119" s="23"/>
    </row>
    <row r="120" spans="2:11" s="1" customFormat="1" x14ac:dyDescent="0.25">
      <c r="B120" s="22"/>
      <c r="C120" s="127">
        <v>32211</v>
      </c>
      <c r="D120" s="22" t="s">
        <v>191</v>
      </c>
      <c r="E120" s="128">
        <v>31</v>
      </c>
      <c r="F120" s="188">
        <v>379.91</v>
      </c>
      <c r="G120" s="204">
        <v>1000</v>
      </c>
      <c r="H120" s="123">
        <v>360.19</v>
      </c>
      <c r="I120" s="112">
        <v>640</v>
      </c>
      <c r="J120" s="110">
        <v>100</v>
      </c>
      <c r="K120" s="23"/>
    </row>
    <row r="121" spans="2:11" s="1" customFormat="1" x14ac:dyDescent="0.25">
      <c r="B121" s="22"/>
      <c r="C121" s="127"/>
      <c r="D121" s="22"/>
      <c r="E121" s="128"/>
      <c r="F121" s="188"/>
      <c r="G121" s="204"/>
      <c r="H121" s="123"/>
      <c r="I121" s="112"/>
      <c r="J121" s="110"/>
      <c r="K121" s="23"/>
    </row>
    <row r="122" spans="2:11" s="1" customFormat="1" x14ac:dyDescent="0.25">
      <c r="B122" s="22"/>
      <c r="C122" s="127">
        <v>32211</v>
      </c>
      <c r="D122" s="22" t="s">
        <v>131</v>
      </c>
      <c r="E122" s="128">
        <v>42</v>
      </c>
      <c r="F122" s="188">
        <v>159.72999999999999</v>
      </c>
      <c r="G122" s="204">
        <v>4112.13</v>
      </c>
      <c r="H122" s="123">
        <v>0</v>
      </c>
      <c r="I122" s="112">
        <v>0</v>
      </c>
      <c r="J122" s="110">
        <v>100</v>
      </c>
      <c r="K122" s="23"/>
    </row>
    <row r="123" spans="2:11" s="1" customFormat="1" x14ac:dyDescent="0.25">
      <c r="B123" s="22"/>
      <c r="C123" s="127">
        <v>32219</v>
      </c>
      <c r="D123" s="22" t="s">
        <v>208</v>
      </c>
      <c r="E123" s="128">
        <v>5103</v>
      </c>
      <c r="F123" s="188"/>
      <c r="G123" s="204">
        <v>195</v>
      </c>
      <c r="H123" s="123">
        <v>0</v>
      </c>
      <c r="I123" s="112"/>
      <c r="J123" s="110"/>
      <c r="K123" s="23"/>
    </row>
    <row r="124" spans="2:11" s="1" customFormat="1" x14ac:dyDescent="0.25">
      <c r="B124" s="22"/>
      <c r="C124" s="127">
        <v>32219</v>
      </c>
      <c r="D124" s="22" t="s">
        <v>208</v>
      </c>
      <c r="E124" s="128">
        <v>42</v>
      </c>
      <c r="F124" s="188">
        <v>290.51</v>
      </c>
      <c r="G124" s="204">
        <v>1000</v>
      </c>
      <c r="H124" s="123">
        <v>157.88</v>
      </c>
      <c r="I124" s="112">
        <v>0</v>
      </c>
      <c r="J124" s="110">
        <v>100</v>
      </c>
      <c r="K124" s="23"/>
    </row>
    <row r="125" spans="2:11" s="1" customFormat="1" x14ac:dyDescent="0.25">
      <c r="B125" s="22"/>
      <c r="C125" s="127">
        <v>32149</v>
      </c>
      <c r="D125" s="22" t="s">
        <v>212</v>
      </c>
      <c r="E125" s="128">
        <v>5103</v>
      </c>
      <c r="F125" s="188"/>
      <c r="G125" s="204">
        <v>500</v>
      </c>
      <c r="H125" s="123">
        <v>253.48</v>
      </c>
      <c r="I125" s="112"/>
      <c r="J125" s="110"/>
      <c r="K125" s="23"/>
    </row>
    <row r="126" spans="2:11" s="1" customFormat="1" x14ac:dyDescent="0.25">
      <c r="B126" s="26"/>
      <c r="C126" s="127">
        <v>32149</v>
      </c>
      <c r="D126" s="22" t="s">
        <v>212</v>
      </c>
      <c r="E126" s="128">
        <v>42</v>
      </c>
      <c r="F126" s="188">
        <v>0</v>
      </c>
      <c r="G126" s="209">
        <v>100</v>
      </c>
      <c r="H126" s="123">
        <v>0</v>
      </c>
      <c r="I126" s="112" t="e">
        <f t="shared" si="4"/>
        <v>#DIV/0!</v>
      </c>
      <c r="J126" s="110">
        <f t="shared" ref="J126:J226" si="5">IFERROR(H126/G126*100,0)</f>
        <v>0</v>
      </c>
    </row>
    <row r="127" spans="2:11" s="1" customFormat="1" x14ac:dyDescent="0.25">
      <c r="B127" s="26"/>
      <c r="C127" s="127">
        <v>32149</v>
      </c>
      <c r="D127" s="22" t="s">
        <v>43</v>
      </c>
      <c r="E127" s="128">
        <v>61</v>
      </c>
      <c r="F127" s="188"/>
      <c r="G127" s="209">
        <v>100</v>
      </c>
      <c r="H127" s="123">
        <v>0</v>
      </c>
      <c r="I127" s="112"/>
      <c r="J127" s="110"/>
    </row>
    <row r="128" spans="2:11" s="1" customFormat="1" x14ac:dyDescent="0.25">
      <c r="B128" s="26"/>
      <c r="C128" s="135">
        <v>32221</v>
      </c>
      <c r="D128" s="26" t="s">
        <v>43</v>
      </c>
      <c r="E128" s="128">
        <v>51</v>
      </c>
      <c r="F128" s="188">
        <v>1578.88</v>
      </c>
      <c r="G128" s="209">
        <v>0</v>
      </c>
      <c r="H128" s="123">
        <v>0</v>
      </c>
      <c r="I128" s="112">
        <f t="shared" si="4"/>
        <v>0</v>
      </c>
      <c r="J128" s="110">
        <f t="shared" si="5"/>
        <v>0</v>
      </c>
    </row>
    <row r="129" spans="2:11" s="1" customFormat="1" x14ac:dyDescent="0.25">
      <c r="B129" s="26"/>
      <c r="C129" s="135">
        <v>32221</v>
      </c>
      <c r="D129" s="26" t="s">
        <v>43</v>
      </c>
      <c r="E129" s="128">
        <v>31</v>
      </c>
      <c r="F129" s="188">
        <v>0</v>
      </c>
      <c r="G129" s="209">
        <v>200</v>
      </c>
      <c r="H129" s="123">
        <v>118.88</v>
      </c>
      <c r="I129" s="112" t="e">
        <f t="shared" si="4"/>
        <v>#DIV/0!</v>
      </c>
      <c r="J129" s="110">
        <f t="shared" si="5"/>
        <v>59.439999999999991</v>
      </c>
    </row>
    <row r="130" spans="2:11" s="1" customFormat="1" x14ac:dyDescent="0.25">
      <c r="B130" s="26"/>
      <c r="C130" s="135"/>
      <c r="D130" s="26"/>
      <c r="E130" s="128"/>
      <c r="F130" s="188"/>
      <c r="G130" s="209"/>
      <c r="H130" s="123"/>
      <c r="I130" s="112"/>
      <c r="J130" s="110"/>
    </row>
    <row r="131" spans="2:11" s="1" customFormat="1" x14ac:dyDescent="0.25">
      <c r="B131" s="26"/>
      <c r="C131" s="135"/>
      <c r="D131" s="26" t="s">
        <v>228</v>
      </c>
      <c r="E131" s="128">
        <v>42</v>
      </c>
      <c r="F131" s="188">
        <v>0</v>
      </c>
      <c r="G131" s="209">
        <v>5000</v>
      </c>
      <c r="H131" s="123">
        <v>0</v>
      </c>
      <c r="I131" s="112"/>
      <c r="J131" s="110"/>
    </row>
    <row r="132" spans="2:11" s="1" customFormat="1" x14ac:dyDescent="0.25">
      <c r="B132" s="26"/>
      <c r="C132" s="135">
        <v>32221</v>
      </c>
      <c r="D132" s="26" t="s">
        <v>245</v>
      </c>
      <c r="E132" s="128">
        <v>42</v>
      </c>
      <c r="F132" s="188">
        <v>0</v>
      </c>
      <c r="G132" s="209">
        <v>3423.41</v>
      </c>
      <c r="H132" s="123">
        <v>0</v>
      </c>
      <c r="I132" s="112"/>
      <c r="J132" s="110">
        <f t="shared" si="5"/>
        <v>0</v>
      </c>
    </row>
    <row r="133" spans="2:11" s="1" customFormat="1" x14ac:dyDescent="0.25">
      <c r="B133" s="26"/>
      <c r="C133" s="135">
        <v>32229</v>
      </c>
      <c r="D133" s="26" t="s">
        <v>246</v>
      </c>
      <c r="E133" s="128">
        <v>31</v>
      </c>
      <c r="F133" s="188"/>
      <c r="G133" s="209">
        <v>500</v>
      </c>
      <c r="H133" s="123">
        <v>82.36</v>
      </c>
      <c r="I133" s="112"/>
      <c r="J133" s="110"/>
    </row>
    <row r="134" spans="2:11" s="1" customFormat="1" x14ac:dyDescent="0.25">
      <c r="B134" s="22"/>
      <c r="C134" s="127">
        <v>32241</v>
      </c>
      <c r="D134" s="22" t="s">
        <v>204</v>
      </c>
      <c r="E134" s="128">
        <v>31</v>
      </c>
      <c r="F134" s="188">
        <v>273.3</v>
      </c>
      <c r="G134" s="209">
        <v>600</v>
      </c>
      <c r="H134" s="123">
        <v>1977.38</v>
      </c>
      <c r="I134" s="112">
        <v>174.4</v>
      </c>
      <c r="J134" s="110">
        <f t="shared" si="5"/>
        <v>329.56333333333333</v>
      </c>
    </row>
    <row r="135" spans="2:11" s="1" customFormat="1" x14ac:dyDescent="0.25">
      <c r="B135" s="26"/>
      <c r="C135" s="135">
        <v>32241</v>
      </c>
      <c r="D135" s="26" t="s">
        <v>224</v>
      </c>
      <c r="E135" s="128">
        <v>31</v>
      </c>
      <c r="F135" s="188">
        <v>0</v>
      </c>
      <c r="G135" s="209">
        <v>200</v>
      </c>
      <c r="H135" s="123">
        <v>0</v>
      </c>
      <c r="I135" s="112"/>
      <c r="J135" s="110">
        <f t="shared" si="5"/>
        <v>0</v>
      </c>
    </row>
    <row r="136" spans="2:11" s="1" customFormat="1" x14ac:dyDescent="0.25">
      <c r="B136" s="26"/>
      <c r="C136" s="135">
        <v>32251</v>
      </c>
      <c r="D136" s="26" t="s">
        <v>227</v>
      </c>
      <c r="E136" s="128">
        <v>42</v>
      </c>
      <c r="F136" s="188"/>
      <c r="G136" s="209">
        <v>1000</v>
      </c>
      <c r="H136" s="123">
        <v>0</v>
      </c>
      <c r="I136" s="112"/>
      <c r="J136" s="110">
        <f t="shared" si="5"/>
        <v>0</v>
      </c>
    </row>
    <row r="137" spans="2:11" s="1" customFormat="1" x14ac:dyDescent="0.25">
      <c r="B137" s="26"/>
      <c r="C137" s="135"/>
      <c r="D137" s="26"/>
      <c r="E137" s="128"/>
      <c r="F137" s="188"/>
      <c r="G137" s="209">
        <v>0</v>
      </c>
      <c r="H137" s="123">
        <v>0</v>
      </c>
      <c r="I137" s="112"/>
      <c r="J137" s="110">
        <f t="shared" si="5"/>
        <v>0</v>
      </c>
    </row>
    <row r="138" spans="2:11" s="1" customFormat="1" x14ac:dyDescent="0.25">
      <c r="B138" s="22"/>
      <c r="C138" s="127">
        <v>32251</v>
      </c>
      <c r="D138" s="22" t="s">
        <v>69</v>
      </c>
      <c r="E138" s="128">
        <v>31</v>
      </c>
      <c r="F138" s="188">
        <v>240.18</v>
      </c>
      <c r="G138" s="209">
        <v>500</v>
      </c>
      <c r="H138" s="123">
        <v>829.36</v>
      </c>
      <c r="I138" s="112"/>
      <c r="J138" s="110">
        <v>100</v>
      </c>
    </row>
    <row r="139" spans="2:11" s="1" customFormat="1" x14ac:dyDescent="0.25">
      <c r="B139" s="22"/>
      <c r="C139" s="127">
        <v>3225</v>
      </c>
      <c r="D139" s="22" t="s">
        <v>69</v>
      </c>
      <c r="E139" s="128">
        <v>42</v>
      </c>
      <c r="F139" s="188">
        <v>1084.18</v>
      </c>
      <c r="G139" s="209">
        <v>500</v>
      </c>
      <c r="H139" s="123">
        <v>441.16</v>
      </c>
      <c r="I139" s="112">
        <f t="shared" si="4"/>
        <v>40.690660222472289</v>
      </c>
      <c r="J139" s="110">
        <f t="shared" si="5"/>
        <v>88.232000000000014</v>
      </c>
    </row>
    <row r="140" spans="2:11" s="1" customFormat="1" x14ac:dyDescent="0.25">
      <c r="B140" s="26"/>
      <c r="C140" s="135">
        <v>32319</v>
      </c>
      <c r="D140" s="22" t="s">
        <v>200</v>
      </c>
      <c r="E140" s="128">
        <v>5103</v>
      </c>
      <c r="F140" s="188">
        <v>1000</v>
      </c>
      <c r="G140" s="209">
        <v>500</v>
      </c>
      <c r="H140" s="123">
        <v>0</v>
      </c>
      <c r="I140" s="112">
        <v>0</v>
      </c>
      <c r="J140" s="110">
        <v>100</v>
      </c>
    </row>
    <row r="141" spans="2:11" s="1" customFormat="1" x14ac:dyDescent="0.25">
      <c r="B141" s="26"/>
      <c r="C141" s="135">
        <v>32319</v>
      </c>
      <c r="D141" s="16" t="s">
        <v>92</v>
      </c>
      <c r="E141" s="128"/>
      <c r="F141" s="188"/>
      <c r="G141" s="209">
        <v>0</v>
      </c>
      <c r="H141" s="123">
        <v>0</v>
      </c>
      <c r="I141" s="112">
        <v>0</v>
      </c>
      <c r="J141" s="110">
        <f t="shared" si="5"/>
        <v>0</v>
      </c>
    </row>
    <row r="142" spans="2:11" s="1" customFormat="1" x14ac:dyDescent="0.25">
      <c r="B142" s="26"/>
      <c r="C142" s="135"/>
      <c r="D142" s="16"/>
      <c r="E142" s="128"/>
      <c r="F142" s="188"/>
      <c r="G142" s="209">
        <v>0</v>
      </c>
      <c r="H142" s="123">
        <v>0</v>
      </c>
      <c r="I142" s="112"/>
      <c r="J142" s="110"/>
    </row>
    <row r="143" spans="2:11" s="15" customFormat="1" x14ac:dyDescent="0.25">
      <c r="B143" s="16"/>
      <c r="C143" s="36">
        <v>32321</v>
      </c>
      <c r="D143" s="16" t="s">
        <v>92</v>
      </c>
      <c r="E143" s="136">
        <v>31</v>
      </c>
      <c r="F143" s="188"/>
      <c r="G143" s="210">
        <v>1000</v>
      </c>
      <c r="H143" s="123">
        <v>3755</v>
      </c>
      <c r="I143" s="112" t="e">
        <f t="shared" si="4"/>
        <v>#DIV/0!</v>
      </c>
      <c r="J143" s="110">
        <f t="shared" si="5"/>
        <v>375.5</v>
      </c>
    </row>
    <row r="144" spans="2:11" s="1" customFormat="1" x14ac:dyDescent="0.25">
      <c r="B144" s="16"/>
      <c r="C144" s="36">
        <v>32321</v>
      </c>
      <c r="D144" s="16" t="s">
        <v>92</v>
      </c>
      <c r="E144" s="128">
        <v>42</v>
      </c>
      <c r="F144" s="188"/>
      <c r="G144" s="204">
        <v>1000</v>
      </c>
      <c r="H144" s="123">
        <v>20749.48</v>
      </c>
      <c r="I144" s="112" t="e">
        <f t="shared" si="4"/>
        <v>#DIV/0!</v>
      </c>
      <c r="J144" s="110">
        <f t="shared" si="5"/>
        <v>2074.9479999999999</v>
      </c>
      <c r="K144" s="23"/>
    </row>
    <row r="145" spans="2:22" s="1" customFormat="1" x14ac:dyDescent="0.25">
      <c r="B145" s="16"/>
      <c r="C145" s="36"/>
      <c r="D145" s="16"/>
      <c r="E145" s="128"/>
      <c r="F145" s="188"/>
      <c r="G145" s="204">
        <v>0</v>
      </c>
      <c r="H145" s="123">
        <v>0</v>
      </c>
      <c r="I145" s="112"/>
      <c r="J145" s="110"/>
      <c r="K145" s="23"/>
    </row>
    <row r="146" spans="2:22" s="1" customFormat="1" x14ac:dyDescent="0.25">
      <c r="B146" s="16"/>
      <c r="C146" s="36">
        <v>32321</v>
      </c>
      <c r="D146" s="16" t="s">
        <v>92</v>
      </c>
      <c r="E146" s="128">
        <v>31</v>
      </c>
      <c r="F146" s="188"/>
      <c r="G146" s="204">
        <v>500</v>
      </c>
      <c r="H146" s="123">
        <v>0</v>
      </c>
      <c r="I146" s="112"/>
      <c r="J146" s="110"/>
      <c r="K146" s="23"/>
    </row>
    <row r="147" spans="2:22" s="1" customFormat="1" x14ac:dyDescent="0.25">
      <c r="B147" s="16"/>
      <c r="C147" s="36">
        <v>32321</v>
      </c>
      <c r="D147" s="16" t="s">
        <v>92</v>
      </c>
      <c r="E147" s="128">
        <v>53</v>
      </c>
      <c r="F147" s="188"/>
      <c r="G147" s="204">
        <v>500</v>
      </c>
      <c r="H147" s="123">
        <v>0</v>
      </c>
      <c r="I147" s="112" t="e">
        <f t="shared" si="4"/>
        <v>#DIV/0!</v>
      </c>
      <c r="J147" s="110">
        <f t="shared" si="5"/>
        <v>0</v>
      </c>
      <c r="K147" s="23"/>
    </row>
    <row r="148" spans="2:22" s="1" customFormat="1" x14ac:dyDescent="0.25">
      <c r="B148" s="16"/>
      <c r="C148" s="36">
        <v>32355</v>
      </c>
      <c r="D148" s="16" t="s">
        <v>193</v>
      </c>
      <c r="E148" s="128">
        <v>53</v>
      </c>
      <c r="F148" s="188">
        <v>4114.8900000000003</v>
      </c>
      <c r="G148" s="204">
        <v>5000</v>
      </c>
      <c r="H148" s="123">
        <v>4926.72</v>
      </c>
      <c r="I148" s="112">
        <v>0</v>
      </c>
      <c r="J148" s="110">
        <v>100</v>
      </c>
      <c r="K148" s="23"/>
    </row>
    <row r="149" spans="2:22" s="1" customFormat="1" x14ac:dyDescent="0.25">
      <c r="B149" s="16"/>
      <c r="C149" s="36">
        <v>32379</v>
      </c>
      <c r="D149" s="16" t="s">
        <v>86</v>
      </c>
      <c r="E149" s="128">
        <v>31</v>
      </c>
      <c r="F149" s="188">
        <v>470.42</v>
      </c>
      <c r="G149" s="204">
        <v>200</v>
      </c>
      <c r="H149" s="123">
        <v>500</v>
      </c>
      <c r="I149" s="112">
        <v>0</v>
      </c>
      <c r="J149" s="110">
        <f t="shared" si="5"/>
        <v>250</v>
      </c>
      <c r="K149" s="23"/>
    </row>
    <row r="150" spans="2:22" s="1" customFormat="1" x14ac:dyDescent="0.25">
      <c r="B150" s="16"/>
      <c r="C150" s="36">
        <v>32379</v>
      </c>
      <c r="D150" s="16" t="s">
        <v>86</v>
      </c>
      <c r="E150" s="128">
        <v>42</v>
      </c>
      <c r="F150" s="188">
        <v>1015.9</v>
      </c>
      <c r="G150" s="204">
        <v>500</v>
      </c>
      <c r="H150" s="123">
        <v>0</v>
      </c>
      <c r="I150" s="112">
        <v>6.3</v>
      </c>
      <c r="J150" s="110">
        <v>100</v>
      </c>
      <c r="K150" s="23"/>
    </row>
    <row r="151" spans="2:22" s="1" customFormat="1" x14ac:dyDescent="0.25">
      <c r="B151" s="16"/>
      <c r="C151" s="36">
        <v>32379</v>
      </c>
      <c r="D151" s="16" t="s">
        <v>86</v>
      </c>
      <c r="E151" s="128">
        <v>5103</v>
      </c>
      <c r="F151" s="188">
        <v>0</v>
      </c>
      <c r="G151" s="204">
        <v>1000</v>
      </c>
      <c r="H151" s="123">
        <v>0</v>
      </c>
      <c r="I151" s="112"/>
      <c r="J151" s="110">
        <f t="shared" si="5"/>
        <v>0</v>
      </c>
      <c r="K151" s="23"/>
    </row>
    <row r="152" spans="2:22" s="1" customFormat="1" x14ac:dyDescent="0.25">
      <c r="B152" s="16"/>
      <c r="C152" s="36">
        <v>32379</v>
      </c>
      <c r="D152" s="16" t="s">
        <v>86</v>
      </c>
      <c r="E152" s="128">
        <v>53</v>
      </c>
      <c r="F152" s="188"/>
      <c r="G152" s="204">
        <v>500</v>
      </c>
      <c r="H152" s="123">
        <v>11270</v>
      </c>
      <c r="I152" s="112"/>
      <c r="J152" s="110">
        <f t="shared" si="5"/>
        <v>2254</v>
      </c>
      <c r="K152" s="23"/>
      <c r="V152" s="1">
        <v>1</v>
      </c>
    </row>
    <row r="153" spans="2:22" s="1" customFormat="1" x14ac:dyDescent="0.25">
      <c r="B153" s="16"/>
      <c r="C153" s="36">
        <v>32961</v>
      </c>
      <c r="D153" s="16" t="s">
        <v>96</v>
      </c>
      <c r="E153" s="128"/>
      <c r="F153" s="188"/>
      <c r="G153" s="204">
        <v>0</v>
      </c>
      <c r="H153" s="123">
        <v>0</v>
      </c>
      <c r="I153" s="112"/>
      <c r="J153" s="110">
        <f t="shared" si="5"/>
        <v>0</v>
      </c>
      <c r="K153" s="23"/>
    </row>
    <row r="154" spans="2:22" s="1" customFormat="1" x14ac:dyDescent="0.25">
      <c r="B154" s="16"/>
      <c r="C154" s="36">
        <v>32961</v>
      </c>
      <c r="D154" s="16" t="s">
        <v>96</v>
      </c>
      <c r="E154" s="128">
        <v>5103</v>
      </c>
      <c r="F154" s="188">
        <v>5717.88</v>
      </c>
      <c r="G154" s="204">
        <v>114.65</v>
      </c>
      <c r="H154" s="123">
        <v>113.42</v>
      </c>
      <c r="I154" s="112">
        <v>0</v>
      </c>
      <c r="J154" s="110">
        <f t="shared" si="5"/>
        <v>98.927169646750983</v>
      </c>
      <c r="K154" s="23"/>
    </row>
    <row r="155" spans="2:22" s="1" customFormat="1" x14ac:dyDescent="0.25">
      <c r="B155" s="16"/>
      <c r="C155" s="36">
        <v>32961</v>
      </c>
      <c r="D155" s="16" t="s">
        <v>96</v>
      </c>
      <c r="E155" s="128">
        <v>42</v>
      </c>
      <c r="F155" s="188">
        <v>0</v>
      </c>
      <c r="G155" s="204">
        <v>100</v>
      </c>
      <c r="H155" s="123">
        <v>106.48</v>
      </c>
      <c r="I155" s="112">
        <v>0</v>
      </c>
      <c r="J155" s="110">
        <f t="shared" si="5"/>
        <v>106.47999999999999</v>
      </c>
      <c r="K155" s="23"/>
    </row>
    <row r="156" spans="2:22" s="1" customFormat="1" x14ac:dyDescent="0.25">
      <c r="B156" s="16"/>
      <c r="C156" s="127">
        <v>3299</v>
      </c>
      <c r="D156" s="22" t="s">
        <v>70</v>
      </c>
      <c r="E156" s="128"/>
      <c r="F156" s="188"/>
      <c r="G156" s="204">
        <v>0</v>
      </c>
      <c r="H156" s="123">
        <v>0</v>
      </c>
      <c r="I156" s="112" t="e">
        <f t="shared" si="4"/>
        <v>#DIV/0!</v>
      </c>
      <c r="J156" s="110">
        <f t="shared" si="5"/>
        <v>0</v>
      </c>
      <c r="K156" s="23"/>
    </row>
    <row r="157" spans="2:22" s="1" customFormat="1" x14ac:dyDescent="0.25">
      <c r="B157" s="16"/>
      <c r="C157" s="127">
        <v>32999</v>
      </c>
      <c r="D157" s="22" t="s">
        <v>70</v>
      </c>
      <c r="E157" s="128">
        <v>31</v>
      </c>
      <c r="F157" s="188">
        <v>2694.7</v>
      </c>
      <c r="G157" s="204">
        <v>10000</v>
      </c>
      <c r="H157" s="123">
        <v>4701.43</v>
      </c>
      <c r="I157" s="112">
        <f t="shared" si="4"/>
        <v>174.46951423163989</v>
      </c>
      <c r="J157" s="110">
        <f t="shared" si="5"/>
        <v>47.014300000000006</v>
      </c>
      <c r="K157" s="23"/>
    </row>
    <row r="158" spans="2:22" s="1" customFormat="1" x14ac:dyDescent="0.25">
      <c r="B158" s="16"/>
      <c r="C158" s="127">
        <v>32999</v>
      </c>
      <c r="D158" s="22" t="s">
        <v>70</v>
      </c>
      <c r="E158" s="128">
        <v>41</v>
      </c>
      <c r="F158" s="188">
        <v>704.36</v>
      </c>
      <c r="G158" s="204">
        <v>2000</v>
      </c>
      <c r="H158" s="123">
        <v>1155.03</v>
      </c>
      <c r="I158" s="112">
        <v>32.9</v>
      </c>
      <c r="J158" s="110">
        <f t="shared" si="5"/>
        <v>57.7515</v>
      </c>
      <c r="K158" s="23"/>
    </row>
    <row r="159" spans="2:22" s="1" customFormat="1" x14ac:dyDescent="0.25">
      <c r="B159" s="16"/>
      <c r="C159" s="127">
        <v>32999</v>
      </c>
      <c r="D159" s="22" t="s">
        <v>70</v>
      </c>
      <c r="E159" s="128">
        <v>61</v>
      </c>
      <c r="F159" s="188">
        <v>53.94</v>
      </c>
      <c r="G159" s="204">
        <v>500</v>
      </c>
      <c r="H159" s="123">
        <v>10761.73</v>
      </c>
      <c r="I159" s="112">
        <v>0</v>
      </c>
      <c r="J159" s="110">
        <f t="shared" si="5"/>
        <v>2152.346</v>
      </c>
      <c r="K159" s="23"/>
    </row>
    <row r="160" spans="2:22" s="1" customFormat="1" x14ac:dyDescent="0.25">
      <c r="B160" s="16"/>
      <c r="C160" s="127">
        <v>32999</v>
      </c>
      <c r="D160" s="22" t="s">
        <v>70</v>
      </c>
      <c r="E160" s="128">
        <v>53</v>
      </c>
      <c r="F160" s="188"/>
      <c r="G160" s="204">
        <v>0</v>
      </c>
      <c r="H160" s="123">
        <v>0</v>
      </c>
      <c r="I160" s="112" t="e">
        <f t="shared" si="4"/>
        <v>#DIV/0!</v>
      </c>
      <c r="J160" s="110">
        <f t="shared" si="5"/>
        <v>0</v>
      </c>
      <c r="K160" s="23"/>
    </row>
    <row r="161" spans="2:11" s="1" customFormat="1" x14ac:dyDescent="0.25">
      <c r="B161" s="16"/>
      <c r="C161" s="127">
        <v>3299</v>
      </c>
      <c r="D161" s="22" t="s">
        <v>70</v>
      </c>
      <c r="E161" s="128">
        <v>42</v>
      </c>
      <c r="F161" s="188">
        <v>353.73</v>
      </c>
      <c r="G161" s="204">
        <v>7000</v>
      </c>
      <c r="H161" s="123">
        <v>423.77</v>
      </c>
      <c r="I161" s="112">
        <v>0</v>
      </c>
      <c r="J161" s="110">
        <f t="shared" si="5"/>
        <v>6.0538571428571428</v>
      </c>
      <c r="K161" s="23"/>
    </row>
    <row r="162" spans="2:11" s="1" customFormat="1" x14ac:dyDescent="0.25">
      <c r="B162" s="16"/>
      <c r="C162" s="127">
        <v>32999</v>
      </c>
      <c r="D162" s="22" t="s">
        <v>70</v>
      </c>
      <c r="E162" s="128">
        <v>61</v>
      </c>
      <c r="F162" s="188"/>
      <c r="G162" s="204">
        <v>0</v>
      </c>
      <c r="H162" s="123">
        <v>0</v>
      </c>
      <c r="I162" s="112"/>
      <c r="J162" s="110">
        <f t="shared" si="5"/>
        <v>0</v>
      </c>
      <c r="K162" s="23"/>
    </row>
    <row r="163" spans="2:11" s="1" customFormat="1" x14ac:dyDescent="0.25">
      <c r="B163" s="16"/>
      <c r="C163" s="127"/>
      <c r="D163" s="22"/>
      <c r="E163" s="128"/>
      <c r="F163" s="188"/>
      <c r="G163" s="204">
        <v>0</v>
      </c>
      <c r="H163" s="123">
        <v>0</v>
      </c>
      <c r="I163" s="112"/>
      <c r="J163" s="110">
        <f t="shared" si="5"/>
        <v>0</v>
      </c>
      <c r="K163" s="23"/>
    </row>
    <row r="164" spans="2:11" s="1" customFormat="1" x14ac:dyDescent="0.25">
      <c r="B164" s="25"/>
      <c r="C164" s="135">
        <v>3722</v>
      </c>
      <c r="D164" s="26" t="s">
        <v>103</v>
      </c>
      <c r="E164" s="128">
        <v>53</v>
      </c>
      <c r="F164" s="188"/>
      <c r="G164" s="204">
        <v>25000</v>
      </c>
      <c r="H164" s="123">
        <v>10000</v>
      </c>
      <c r="I164" s="112" t="e">
        <f t="shared" si="4"/>
        <v>#DIV/0!</v>
      </c>
      <c r="J164" s="110">
        <f t="shared" si="5"/>
        <v>40</v>
      </c>
    </row>
    <row r="165" spans="2:11" s="1" customFormat="1" x14ac:dyDescent="0.25">
      <c r="B165" s="25"/>
      <c r="C165" s="135">
        <v>42149</v>
      </c>
      <c r="D165" s="26" t="s">
        <v>230</v>
      </c>
      <c r="E165" s="128">
        <v>53</v>
      </c>
      <c r="F165" s="188"/>
      <c r="G165" s="204">
        <v>1000</v>
      </c>
      <c r="H165" s="123">
        <v>0</v>
      </c>
      <c r="I165" s="112"/>
      <c r="J165" s="110"/>
    </row>
    <row r="166" spans="2:11" s="1" customFormat="1" x14ac:dyDescent="0.25">
      <c r="B166" s="25"/>
      <c r="C166" s="135">
        <v>42149</v>
      </c>
      <c r="D166" s="26" t="s">
        <v>230</v>
      </c>
      <c r="E166" s="128">
        <v>5103</v>
      </c>
      <c r="F166" s="188">
        <v>0</v>
      </c>
      <c r="G166" s="204">
        <v>0</v>
      </c>
      <c r="H166" s="123">
        <v>0</v>
      </c>
      <c r="I166" s="112"/>
      <c r="J166" s="110">
        <f t="shared" si="5"/>
        <v>0</v>
      </c>
    </row>
    <row r="167" spans="2:11" s="1" customFormat="1" x14ac:dyDescent="0.25">
      <c r="B167" s="25"/>
      <c r="C167" s="135">
        <v>4221</v>
      </c>
      <c r="D167" s="26" t="s">
        <v>160</v>
      </c>
      <c r="E167" s="128">
        <v>0</v>
      </c>
      <c r="F167" s="188"/>
      <c r="G167" s="204">
        <v>0</v>
      </c>
      <c r="H167" s="123">
        <v>0</v>
      </c>
      <c r="I167" s="112"/>
      <c r="J167" s="110">
        <f t="shared" si="5"/>
        <v>0</v>
      </c>
    </row>
    <row r="168" spans="2:11" s="1" customFormat="1" x14ac:dyDescent="0.25">
      <c r="B168" s="25"/>
      <c r="C168" s="135"/>
      <c r="D168" s="26"/>
      <c r="E168" s="128"/>
      <c r="F168" s="188"/>
      <c r="G168" s="204">
        <v>0</v>
      </c>
      <c r="H168" s="123">
        <v>0</v>
      </c>
      <c r="I168" s="112"/>
      <c r="J168" s="110">
        <f t="shared" si="5"/>
        <v>0</v>
      </c>
    </row>
    <row r="169" spans="2:11" s="1" customFormat="1" x14ac:dyDescent="0.25">
      <c r="B169" s="16"/>
      <c r="C169" s="127">
        <v>4221</v>
      </c>
      <c r="D169" s="22" t="s">
        <v>190</v>
      </c>
      <c r="E169" s="128">
        <v>31</v>
      </c>
      <c r="F169" s="188">
        <v>1312.75</v>
      </c>
      <c r="G169" s="204">
        <v>1000</v>
      </c>
      <c r="H169" s="123">
        <v>3345.75</v>
      </c>
      <c r="I169" s="112">
        <v>35.4</v>
      </c>
      <c r="J169" s="110">
        <v>100</v>
      </c>
    </row>
    <row r="170" spans="2:11" s="1" customFormat="1" x14ac:dyDescent="0.25">
      <c r="B170" s="16"/>
      <c r="C170" s="127">
        <v>42219</v>
      </c>
      <c r="D170" s="22" t="s">
        <v>190</v>
      </c>
      <c r="E170" s="128">
        <v>42</v>
      </c>
      <c r="F170" s="188">
        <v>825</v>
      </c>
      <c r="G170" s="204">
        <v>500</v>
      </c>
      <c r="H170" s="123">
        <v>4251.25</v>
      </c>
      <c r="I170" s="112">
        <v>54</v>
      </c>
      <c r="J170" s="110"/>
    </row>
    <row r="171" spans="2:11" s="1" customFormat="1" x14ac:dyDescent="0.25">
      <c r="B171" s="16"/>
      <c r="C171" s="127"/>
      <c r="D171" s="22"/>
      <c r="E171" s="128"/>
      <c r="F171" s="188"/>
      <c r="G171" s="204"/>
      <c r="H171" s="123"/>
      <c r="I171" s="112"/>
      <c r="J171" s="110"/>
    </row>
    <row r="172" spans="2:11" s="1" customFormat="1" x14ac:dyDescent="0.25">
      <c r="B172" s="16"/>
      <c r="C172" s="127">
        <v>42219</v>
      </c>
      <c r="D172" s="22" t="s">
        <v>190</v>
      </c>
      <c r="E172" s="128">
        <v>5103</v>
      </c>
      <c r="F172" s="188">
        <v>0</v>
      </c>
      <c r="G172" s="204">
        <v>1000</v>
      </c>
      <c r="H172" s="123">
        <v>0</v>
      </c>
      <c r="I172" s="112"/>
      <c r="J172" s="110"/>
    </row>
    <row r="173" spans="2:11" s="15" customFormat="1" x14ac:dyDescent="0.25">
      <c r="B173" s="16"/>
      <c r="C173" s="36">
        <v>42219</v>
      </c>
      <c r="D173" s="16" t="s">
        <v>182</v>
      </c>
      <c r="E173" s="128">
        <v>31</v>
      </c>
      <c r="F173" s="188"/>
      <c r="G173" s="210">
        <v>1000</v>
      </c>
      <c r="H173" s="123">
        <v>0</v>
      </c>
      <c r="I173" s="112">
        <v>0</v>
      </c>
      <c r="J173" s="110">
        <f t="shared" si="5"/>
        <v>0</v>
      </c>
    </row>
    <row r="174" spans="2:11" s="15" customFormat="1" x14ac:dyDescent="0.25">
      <c r="B174" s="16"/>
      <c r="C174" s="36">
        <v>42261</v>
      </c>
      <c r="D174" s="16" t="s">
        <v>229</v>
      </c>
      <c r="E174" s="128">
        <v>53</v>
      </c>
      <c r="F174" s="188"/>
      <c r="G174" s="210">
        <v>100</v>
      </c>
      <c r="H174" s="123">
        <v>0</v>
      </c>
      <c r="I174" s="112">
        <v>23109.01</v>
      </c>
      <c r="J174" s="110"/>
    </row>
    <row r="175" spans="2:11" s="15" customFormat="1" x14ac:dyDescent="0.25">
      <c r="B175" s="16"/>
      <c r="C175" s="36"/>
      <c r="D175" s="16"/>
      <c r="E175" s="128"/>
      <c r="F175" s="188"/>
      <c r="G175" s="210"/>
      <c r="H175" s="123"/>
      <c r="I175" s="112"/>
      <c r="J175" s="110"/>
    </row>
    <row r="176" spans="2:11" s="15" customFormat="1" x14ac:dyDescent="0.25">
      <c r="B176" s="16"/>
      <c r="C176" s="36">
        <v>42261</v>
      </c>
      <c r="D176" s="16" t="s">
        <v>229</v>
      </c>
      <c r="E176" s="128">
        <v>42</v>
      </c>
      <c r="F176" s="188"/>
      <c r="G176" s="210">
        <v>1000</v>
      </c>
      <c r="H176" s="123">
        <v>0</v>
      </c>
      <c r="I176" s="112"/>
      <c r="J176" s="110"/>
    </row>
    <row r="177" spans="2:10" s="15" customFormat="1" x14ac:dyDescent="0.25">
      <c r="B177" s="16"/>
      <c r="C177" s="36">
        <v>42273</v>
      </c>
      <c r="D177" s="16" t="s">
        <v>225</v>
      </c>
      <c r="E177" s="128">
        <v>53</v>
      </c>
      <c r="F177" s="188"/>
      <c r="G177" s="210">
        <v>1000</v>
      </c>
      <c r="H177" s="123">
        <v>0</v>
      </c>
      <c r="I177" s="112"/>
      <c r="J177" s="110"/>
    </row>
    <row r="178" spans="2:10" s="15" customFormat="1" x14ac:dyDescent="0.25">
      <c r="B178" s="16"/>
      <c r="C178" s="36">
        <v>42273</v>
      </c>
      <c r="D178" s="16" t="s">
        <v>225</v>
      </c>
      <c r="E178" s="128">
        <v>31</v>
      </c>
      <c r="F178" s="188"/>
      <c r="G178" s="210">
        <v>1500</v>
      </c>
      <c r="H178" s="123">
        <v>544.5</v>
      </c>
      <c r="I178" s="112"/>
      <c r="J178" s="110"/>
    </row>
    <row r="179" spans="2:10" s="15" customFormat="1" x14ac:dyDescent="0.25">
      <c r="B179" s="16"/>
      <c r="C179" s="36">
        <v>42273</v>
      </c>
      <c r="D179" s="16" t="s">
        <v>225</v>
      </c>
      <c r="E179" s="128">
        <v>61</v>
      </c>
      <c r="F179" s="188"/>
      <c r="G179" s="210">
        <v>100</v>
      </c>
      <c r="H179" s="123">
        <v>0</v>
      </c>
      <c r="I179" s="112"/>
      <c r="J179" s="110"/>
    </row>
    <row r="180" spans="2:10" s="15" customFormat="1" x14ac:dyDescent="0.25">
      <c r="B180" s="16"/>
      <c r="C180" s="36">
        <v>4227</v>
      </c>
      <c r="D180" s="16" t="s">
        <v>151</v>
      </c>
      <c r="E180" s="128"/>
      <c r="F180" s="188"/>
      <c r="G180" s="210">
        <v>0</v>
      </c>
      <c r="H180" s="123">
        <v>0</v>
      </c>
      <c r="I180" s="112" t="e">
        <f t="shared" si="4"/>
        <v>#DIV/0!</v>
      </c>
      <c r="J180" s="110">
        <f t="shared" si="5"/>
        <v>0</v>
      </c>
    </row>
    <row r="181" spans="2:10" s="15" customFormat="1" x14ac:dyDescent="0.25">
      <c r="B181" s="16"/>
      <c r="C181" s="36">
        <v>42271</v>
      </c>
      <c r="D181" s="16" t="s">
        <v>151</v>
      </c>
      <c r="E181" s="128">
        <v>42034</v>
      </c>
      <c r="F181" s="188">
        <v>829.51</v>
      </c>
      <c r="G181" s="210">
        <v>1000</v>
      </c>
      <c r="H181" s="123">
        <v>499.99</v>
      </c>
      <c r="I181" s="112">
        <f t="shared" si="4"/>
        <v>60.275343274945449</v>
      </c>
      <c r="J181" s="110">
        <f t="shared" si="5"/>
        <v>49.999000000000002</v>
      </c>
    </row>
    <row r="182" spans="2:10" s="15" customFormat="1" x14ac:dyDescent="0.25">
      <c r="B182" s="16"/>
      <c r="C182" s="36">
        <v>42771</v>
      </c>
      <c r="D182" s="16" t="s">
        <v>151</v>
      </c>
      <c r="E182" s="128">
        <v>31</v>
      </c>
      <c r="F182" s="188"/>
      <c r="G182" s="210">
        <v>1500</v>
      </c>
      <c r="H182" s="123">
        <v>0</v>
      </c>
      <c r="I182" s="112" t="e">
        <f t="shared" si="4"/>
        <v>#DIV/0!</v>
      </c>
      <c r="J182" s="110">
        <f t="shared" si="5"/>
        <v>0</v>
      </c>
    </row>
    <row r="183" spans="2:10" s="1" customFormat="1" x14ac:dyDescent="0.25">
      <c r="B183" s="26"/>
      <c r="C183" s="135">
        <v>42411</v>
      </c>
      <c r="D183" s="26" t="s">
        <v>71</v>
      </c>
      <c r="E183" s="128"/>
      <c r="F183" s="188"/>
      <c r="G183" s="209"/>
      <c r="H183" s="134">
        <v>0</v>
      </c>
      <c r="I183" s="112" t="e">
        <f t="shared" si="4"/>
        <v>#DIV/0!</v>
      </c>
      <c r="J183" s="110">
        <f t="shared" si="5"/>
        <v>0</v>
      </c>
    </row>
    <row r="184" spans="2:10" s="15" customFormat="1" x14ac:dyDescent="0.25">
      <c r="B184" s="16"/>
      <c r="C184" s="36">
        <v>42411</v>
      </c>
      <c r="D184" s="16" t="s">
        <v>71</v>
      </c>
      <c r="E184" s="136">
        <v>5103</v>
      </c>
      <c r="F184" s="188">
        <v>432.69</v>
      </c>
      <c r="G184" s="210">
        <v>700</v>
      </c>
      <c r="H184" s="137">
        <v>740</v>
      </c>
      <c r="I184" s="112">
        <f t="shared" si="4"/>
        <v>171.0231343456054</v>
      </c>
      <c r="J184" s="110">
        <f t="shared" si="5"/>
        <v>105.71428571428572</v>
      </c>
    </row>
    <row r="185" spans="2:10" s="15" customFormat="1" x14ac:dyDescent="0.25">
      <c r="B185" s="16"/>
      <c r="C185" s="36"/>
      <c r="D185" s="16" t="s">
        <v>71</v>
      </c>
      <c r="E185" s="136">
        <v>42</v>
      </c>
      <c r="F185" s="188"/>
      <c r="G185" s="210">
        <v>1000</v>
      </c>
      <c r="H185" s="137">
        <v>0</v>
      </c>
      <c r="I185" s="112"/>
      <c r="J185" s="110"/>
    </row>
    <row r="186" spans="2:10" s="15" customFormat="1" x14ac:dyDescent="0.25">
      <c r="B186" s="16"/>
      <c r="C186" s="36">
        <v>42411</v>
      </c>
      <c r="D186" s="16" t="s">
        <v>71</v>
      </c>
      <c r="E186" s="136">
        <v>61</v>
      </c>
      <c r="F186" s="188">
        <v>678</v>
      </c>
      <c r="G186" s="210">
        <v>0</v>
      </c>
      <c r="H186" s="137">
        <v>0</v>
      </c>
      <c r="I186" s="112">
        <f t="shared" si="4"/>
        <v>0</v>
      </c>
      <c r="J186" s="110">
        <f t="shared" si="5"/>
        <v>0</v>
      </c>
    </row>
    <row r="187" spans="2:10" s="15" customFormat="1" x14ac:dyDescent="0.25">
      <c r="B187" s="16"/>
      <c r="C187" s="36">
        <v>42411</v>
      </c>
      <c r="D187" s="16" t="s">
        <v>71</v>
      </c>
      <c r="E187" s="136">
        <v>31</v>
      </c>
      <c r="F187" s="188">
        <v>0</v>
      </c>
      <c r="G187" s="210">
        <v>550</v>
      </c>
      <c r="H187" s="137">
        <v>4532.1899999999996</v>
      </c>
      <c r="I187" s="112"/>
      <c r="J187" s="110"/>
    </row>
    <row r="188" spans="2:10" s="15" customFormat="1" x14ac:dyDescent="0.25">
      <c r="B188" s="16"/>
      <c r="C188" s="36">
        <v>45111</v>
      </c>
      <c r="D188" s="16" t="s">
        <v>192</v>
      </c>
      <c r="E188" s="136">
        <v>53</v>
      </c>
      <c r="F188" s="188">
        <v>12914.92</v>
      </c>
      <c r="G188" s="210">
        <v>1100</v>
      </c>
      <c r="H188" s="137">
        <v>0</v>
      </c>
      <c r="I188" s="112">
        <v>356.7</v>
      </c>
      <c r="J188" s="110"/>
    </row>
    <row r="189" spans="2:10" s="15" customFormat="1" x14ac:dyDescent="0.25">
      <c r="B189" s="16"/>
      <c r="C189" s="36">
        <v>45111</v>
      </c>
      <c r="D189" s="16" t="s">
        <v>192</v>
      </c>
      <c r="E189" s="136">
        <v>42034</v>
      </c>
      <c r="F189" s="188">
        <v>140034.51</v>
      </c>
      <c r="G189" s="211">
        <v>13870.05</v>
      </c>
      <c r="H189" s="138">
        <v>0</v>
      </c>
      <c r="I189" s="112">
        <f t="shared" si="4"/>
        <v>0</v>
      </c>
      <c r="J189" s="110">
        <f t="shared" si="5"/>
        <v>0</v>
      </c>
    </row>
    <row r="190" spans="2:10" s="1" customFormat="1" x14ac:dyDescent="0.25">
      <c r="B190" s="139"/>
      <c r="C190" s="135"/>
      <c r="D190" s="26" t="s">
        <v>192</v>
      </c>
      <c r="E190" s="128">
        <v>5103</v>
      </c>
      <c r="F190" s="188">
        <v>0</v>
      </c>
      <c r="G190" s="209">
        <v>0</v>
      </c>
      <c r="H190" s="138">
        <v>0</v>
      </c>
      <c r="I190" s="112" t="e">
        <f t="shared" si="4"/>
        <v>#DIV/0!</v>
      </c>
      <c r="J190" s="110">
        <f t="shared" si="5"/>
        <v>0</v>
      </c>
    </row>
    <row r="191" spans="2:10" s="15" customFormat="1" x14ac:dyDescent="0.25">
      <c r="B191" s="140"/>
      <c r="C191" s="36">
        <v>32363</v>
      </c>
      <c r="D191" s="16" t="s">
        <v>72</v>
      </c>
      <c r="E191" s="136">
        <v>51</v>
      </c>
      <c r="F191" s="188">
        <v>0</v>
      </c>
      <c r="G191" s="210">
        <v>0</v>
      </c>
      <c r="H191" s="137">
        <v>0</v>
      </c>
      <c r="I191" s="112" t="e">
        <f t="shared" si="4"/>
        <v>#DIV/0!</v>
      </c>
      <c r="J191" s="110">
        <f t="shared" si="5"/>
        <v>0</v>
      </c>
    </row>
    <row r="192" spans="2:10" s="15" customFormat="1" x14ac:dyDescent="0.25">
      <c r="B192" s="140"/>
      <c r="C192" s="36"/>
      <c r="D192" s="16"/>
      <c r="E192" s="136"/>
      <c r="F192" s="188"/>
      <c r="G192" s="210">
        <v>0</v>
      </c>
      <c r="H192" s="137">
        <v>0</v>
      </c>
      <c r="I192" s="112"/>
      <c r="J192" s="110"/>
    </row>
    <row r="193" spans="2:12" s="15" customFormat="1" x14ac:dyDescent="0.25">
      <c r="B193" s="140"/>
      <c r="C193" s="36">
        <v>32224</v>
      </c>
      <c r="D193" s="16"/>
      <c r="E193" s="136">
        <v>5103</v>
      </c>
      <c r="F193" s="188"/>
      <c r="G193" s="210">
        <v>0</v>
      </c>
      <c r="H193" s="137">
        <v>0</v>
      </c>
      <c r="I193" s="112" t="e">
        <f t="shared" si="4"/>
        <v>#DIV/0!</v>
      </c>
      <c r="J193" s="110">
        <f t="shared" si="5"/>
        <v>0</v>
      </c>
    </row>
    <row r="194" spans="2:12" s="51" customFormat="1" x14ac:dyDescent="0.25">
      <c r="B194" s="52"/>
      <c r="C194" s="53"/>
      <c r="E194" s="70"/>
      <c r="F194" s="188"/>
      <c r="G194" s="54">
        <v>0</v>
      </c>
      <c r="H194" s="54">
        <v>0</v>
      </c>
      <c r="I194" s="112" t="e">
        <f t="shared" si="4"/>
        <v>#DIV/0!</v>
      </c>
      <c r="J194" s="65">
        <f t="shared" si="5"/>
        <v>0</v>
      </c>
    </row>
    <row r="195" spans="2:12" s="15" customFormat="1" x14ac:dyDescent="0.25">
      <c r="B195" s="248" t="s">
        <v>65</v>
      </c>
      <c r="C195" s="249"/>
      <c r="D195" s="25" t="s">
        <v>104</v>
      </c>
      <c r="E195" s="136"/>
      <c r="F195" s="188"/>
      <c r="G195" s="210">
        <v>0</v>
      </c>
      <c r="H195" s="137">
        <v>0</v>
      </c>
      <c r="I195" s="112" t="e">
        <f t="shared" si="4"/>
        <v>#DIV/0!</v>
      </c>
      <c r="J195" s="110">
        <f t="shared" si="5"/>
        <v>0</v>
      </c>
    </row>
    <row r="196" spans="2:12" s="15" customFormat="1" x14ac:dyDescent="0.25">
      <c r="B196" s="248" t="s">
        <v>73</v>
      </c>
      <c r="C196" s="249"/>
      <c r="D196" s="141" t="s">
        <v>105</v>
      </c>
      <c r="E196" s="136"/>
      <c r="F196" s="188"/>
      <c r="G196" s="210">
        <v>0</v>
      </c>
      <c r="H196" s="137">
        <v>0</v>
      </c>
      <c r="I196" s="112" t="e">
        <f t="shared" si="4"/>
        <v>#DIV/0!</v>
      </c>
      <c r="J196" s="110">
        <f t="shared" si="5"/>
        <v>0</v>
      </c>
      <c r="K196" s="157"/>
      <c r="L196" s="157"/>
    </row>
    <row r="197" spans="2:12" s="15" customFormat="1" x14ac:dyDescent="0.25">
      <c r="B197" s="248" t="s">
        <v>137</v>
      </c>
      <c r="C197" s="249"/>
      <c r="D197" s="141" t="s">
        <v>106</v>
      </c>
      <c r="E197" s="136"/>
      <c r="F197" s="190"/>
      <c r="G197" s="212">
        <v>0</v>
      </c>
      <c r="H197" s="142">
        <v>0</v>
      </c>
      <c r="I197" s="112" t="e">
        <f t="shared" si="4"/>
        <v>#DIV/0!</v>
      </c>
      <c r="J197" s="110">
        <f t="shared" si="5"/>
        <v>0</v>
      </c>
      <c r="K197" s="157"/>
      <c r="L197" s="157"/>
    </row>
    <row r="198" spans="2:12" s="15" customFormat="1" x14ac:dyDescent="0.25">
      <c r="B198" s="143"/>
      <c r="C198" s="144">
        <v>3222</v>
      </c>
      <c r="D198" s="141" t="s">
        <v>43</v>
      </c>
      <c r="E198" s="136"/>
      <c r="F198" s="188"/>
      <c r="G198" s="212">
        <v>0</v>
      </c>
      <c r="H198" s="142">
        <v>0</v>
      </c>
      <c r="I198" s="112" t="e">
        <f t="shared" si="4"/>
        <v>#DIV/0!</v>
      </c>
      <c r="J198" s="110">
        <f t="shared" si="5"/>
        <v>0</v>
      </c>
      <c r="K198" s="157"/>
      <c r="L198" s="157"/>
    </row>
    <row r="199" spans="2:12" s="15" customFormat="1" x14ac:dyDescent="0.25">
      <c r="B199" s="145"/>
      <c r="C199" s="146">
        <v>3222</v>
      </c>
      <c r="D199" s="120" t="s">
        <v>43</v>
      </c>
      <c r="E199" s="136">
        <v>41</v>
      </c>
      <c r="F199" s="188">
        <v>1328.81</v>
      </c>
      <c r="G199" s="210">
        <v>0</v>
      </c>
      <c r="H199" s="137">
        <v>0</v>
      </c>
      <c r="I199" s="112">
        <f t="shared" si="4"/>
        <v>0</v>
      </c>
      <c r="J199" s="110">
        <f t="shared" si="5"/>
        <v>0</v>
      </c>
      <c r="K199" s="157"/>
      <c r="L199" s="158"/>
    </row>
    <row r="200" spans="2:12" s="15" customFormat="1" x14ac:dyDescent="0.25">
      <c r="B200" s="145"/>
      <c r="C200" s="146">
        <v>3222</v>
      </c>
      <c r="D200" s="120" t="s">
        <v>43</v>
      </c>
      <c r="E200" s="136">
        <v>42034</v>
      </c>
      <c r="F200" s="188">
        <v>0</v>
      </c>
      <c r="G200" s="210">
        <v>0</v>
      </c>
      <c r="H200" s="137">
        <v>0</v>
      </c>
      <c r="I200" s="112"/>
      <c r="J200" s="110"/>
      <c r="K200" s="157"/>
      <c r="L200" s="157"/>
    </row>
    <row r="201" spans="2:12" s="15" customFormat="1" x14ac:dyDescent="0.25">
      <c r="B201" s="145"/>
      <c r="C201" s="146"/>
      <c r="D201" s="120"/>
      <c r="E201" s="136"/>
      <c r="F201" s="188">
        <v>0</v>
      </c>
      <c r="G201" s="210">
        <v>0</v>
      </c>
      <c r="H201" s="137">
        <v>0</v>
      </c>
      <c r="I201" s="112"/>
      <c r="J201" s="110"/>
      <c r="K201" s="157"/>
      <c r="L201" s="157"/>
    </row>
    <row r="202" spans="2:12" s="15" customFormat="1" x14ac:dyDescent="0.25">
      <c r="B202" s="162" t="s">
        <v>170</v>
      </c>
      <c r="C202" s="163">
        <v>2203</v>
      </c>
      <c r="D202" s="141" t="s">
        <v>171</v>
      </c>
      <c r="E202" s="136"/>
      <c r="F202" s="188">
        <v>0</v>
      </c>
      <c r="G202" s="210">
        <v>0</v>
      </c>
      <c r="H202" s="137">
        <v>0</v>
      </c>
      <c r="I202" s="112"/>
      <c r="J202" s="110"/>
      <c r="K202" s="157"/>
      <c r="L202" s="157"/>
    </row>
    <row r="203" spans="2:12" s="15" customFormat="1" x14ac:dyDescent="0.25">
      <c r="B203" s="164" t="s">
        <v>172</v>
      </c>
      <c r="C203" s="165">
        <v>912</v>
      </c>
      <c r="D203" s="25" t="s">
        <v>33</v>
      </c>
      <c r="E203" s="136"/>
      <c r="F203" s="188">
        <v>0</v>
      </c>
      <c r="G203" s="210">
        <v>0</v>
      </c>
      <c r="H203" s="137">
        <v>0</v>
      </c>
      <c r="I203" s="112"/>
      <c r="J203" s="110"/>
    </row>
    <row r="204" spans="2:12" s="15" customFormat="1" x14ac:dyDescent="0.25">
      <c r="B204" s="140" t="s">
        <v>173</v>
      </c>
      <c r="C204" s="165" t="s">
        <v>174</v>
      </c>
      <c r="D204" s="25" t="s">
        <v>175</v>
      </c>
      <c r="E204" s="36"/>
      <c r="F204" s="187">
        <v>0</v>
      </c>
      <c r="G204" s="210">
        <v>0</v>
      </c>
      <c r="H204" s="137">
        <v>0</v>
      </c>
      <c r="I204" s="167"/>
      <c r="J204" s="168"/>
    </row>
    <row r="205" spans="2:12" s="15" customFormat="1" x14ac:dyDescent="0.25">
      <c r="B205" s="140"/>
      <c r="C205" s="36">
        <v>32224</v>
      </c>
      <c r="D205" s="16" t="s">
        <v>203</v>
      </c>
      <c r="E205" s="136">
        <v>121</v>
      </c>
      <c r="F205" s="188">
        <v>2624.12</v>
      </c>
      <c r="G205" s="210">
        <v>0</v>
      </c>
      <c r="H205" s="137">
        <v>0</v>
      </c>
      <c r="I205" s="112">
        <f t="shared" si="4"/>
        <v>0</v>
      </c>
      <c r="J205" s="110">
        <v>100</v>
      </c>
    </row>
    <row r="206" spans="2:12" s="15" customFormat="1" x14ac:dyDescent="0.25">
      <c r="B206" s="140"/>
      <c r="C206" s="36"/>
      <c r="D206" s="16" t="s">
        <v>211</v>
      </c>
      <c r="E206" s="136">
        <v>110</v>
      </c>
      <c r="F206" s="188"/>
      <c r="G206" s="210">
        <v>0</v>
      </c>
      <c r="H206" s="137">
        <v>0</v>
      </c>
      <c r="I206" s="112">
        <v>0</v>
      </c>
      <c r="J206" s="110"/>
    </row>
    <row r="207" spans="2:12" s="15" customFormat="1" x14ac:dyDescent="0.25">
      <c r="B207" s="140"/>
      <c r="C207" s="36"/>
      <c r="D207" s="16"/>
      <c r="E207" s="136">
        <v>54</v>
      </c>
      <c r="F207" s="188"/>
      <c r="G207" s="210">
        <v>0</v>
      </c>
      <c r="H207" s="137">
        <v>0</v>
      </c>
      <c r="I207" s="112" t="e">
        <f t="shared" si="4"/>
        <v>#DIV/0!</v>
      </c>
      <c r="J207" s="110">
        <f t="shared" si="5"/>
        <v>0</v>
      </c>
    </row>
    <row r="208" spans="2:12" s="170" customFormat="1" x14ac:dyDescent="0.25">
      <c r="B208" s="171" t="s">
        <v>176</v>
      </c>
      <c r="C208" s="172">
        <v>2203</v>
      </c>
      <c r="D208" s="173" t="s">
        <v>107</v>
      </c>
      <c r="E208" s="169"/>
      <c r="F208" s="188"/>
      <c r="G208" s="174">
        <v>0</v>
      </c>
      <c r="H208" s="174">
        <v>0</v>
      </c>
      <c r="I208" s="112">
        <v>0</v>
      </c>
      <c r="J208" s="175"/>
    </row>
    <row r="209" spans="1:12" s="182" customFormat="1" x14ac:dyDescent="0.25">
      <c r="A209" s="176"/>
      <c r="B209" s="176" t="s">
        <v>172</v>
      </c>
      <c r="C209" s="177">
        <v>960</v>
      </c>
      <c r="D209" s="178" t="s">
        <v>177</v>
      </c>
      <c r="E209" s="179"/>
      <c r="F209" s="191"/>
      <c r="G209" s="180">
        <v>0</v>
      </c>
      <c r="H209" s="180">
        <v>0</v>
      </c>
      <c r="I209" s="126" t="e">
        <f t="shared" si="4"/>
        <v>#DIV/0!</v>
      </c>
      <c r="J209" s="181"/>
    </row>
    <row r="210" spans="1:12" s="182" customFormat="1" x14ac:dyDescent="0.25">
      <c r="A210" s="176"/>
      <c r="B210" s="176" t="s">
        <v>178</v>
      </c>
      <c r="C210" s="177"/>
      <c r="D210" s="178"/>
      <c r="E210" s="179"/>
      <c r="F210" s="189"/>
      <c r="G210" s="183"/>
      <c r="H210" s="180"/>
      <c r="I210" s="126"/>
      <c r="J210" s="181"/>
    </row>
    <row r="211" spans="1:12" s="182" customFormat="1" x14ac:dyDescent="0.25">
      <c r="A211" s="176"/>
      <c r="C211" s="177">
        <v>32224</v>
      </c>
      <c r="D211" s="184" t="s">
        <v>152</v>
      </c>
      <c r="E211" s="179">
        <v>511801</v>
      </c>
      <c r="F211" s="191"/>
      <c r="G211" s="180">
        <v>0</v>
      </c>
      <c r="H211" s="180">
        <v>0</v>
      </c>
      <c r="I211" s="126">
        <v>0</v>
      </c>
      <c r="J211" s="181"/>
    </row>
    <row r="212" spans="1:12" s="182" customFormat="1" x14ac:dyDescent="0.25">
      <c r="A212" s="176"/>
      <c r="C212" s="177">
        <v>32224</v>
      </c>
      <c r="D212" s="184" t="s">
        <v>152</v>
      </c>
      <c r="E212" s="179">
        <v>5400</v>
      </c>
      <c r="F212" s="191"/>
      <c r="G212" s="180">
        <v>0</v>
      </c>
      <c r="H212" s="180">
        <v>0</v>
      </c>
      <c r="I212" s="126">
        <v>0</v>
      </c>
      <c r="J212" s="181"/>
    </row>
    <row r="213" spans="1:12" s="15" customFormat="1" x14ac:dyDescent="0.25">
      <c r="A213" s="166"/>
      <c r="B213" s="166"/>
      <c r="C213" s="53">
        <v>32224</v>
      </c>
      <c r="D213" s="51" t="s">
        <v>152</v>
      </c>
      <c r="E213" s="70">
        <v>12151</v>
      </c>
      <c r="F213" s="188">
        <v>0</v>
      </c>
      <c r="G213" s="54">
        <v>0</v>
      </c>
      <c r="H213" s="54">
        <v>0</v>
      </c>
      <c r="I213" s="112">
        <v>0</v>
      </c>
      <c r="J213" s="65"/>
    </row>
    <row r="214" spans="1:12" s="49" customFormat="1" x14ac:dyDescent="0.25">
      <c r="B214" s="52"/>
      <c r="C214" s="53"/>
      <c r="D214" s="51"/>
      <c r="E214" s="70"/>
      <c r="F214" s="188"/>
      <c r="G214" s="54">
        <v>0</v>
      </c>
      <c r="H214" s="54">
        <v>0</v>
      </c>
      <c r="I214" s="112" t="e">
        <f t="shared" si="4"/>
        <v>#DIV/0!</v>
      </c>
      <c r="J214" s="65"/>
    </row>
    <row r="215" spans="1:12" s="15" customFormat="1" x14ac:dyDescent="0.25">
      <c r="B215" s="250" t="s">
        <v>65</v>
      </c>
      <c r="C215" s="251"/>
      <c r="D215" s="25" t="s">
        <v>107</v>
      </c>
      <c r="E215" s="136"/>
      <c r="F215" s="188"/>
      <c r="G215" s="210">
        <v>0</v>
      </c>
      <c r="H215" s="137">
        <v>0</v>
      </c>
      <c r="I215" s="112" t="e">
        <f t="shared" si="4"/>
        <v>#DIV/0!</v>
      </c>
      <c r="J215" s="110">
        <f t="shared" si="5"/>
        <v>0</v>
      </c>
    </row>
    <row r="216" spans="1:12" s="15" customFormat="1" x14ac:dyDescent="0.25">
      <c r="B216" s="248" t="s">
        <v>32</v>
      </c>
      <c r="C216" s="249"/>
      <c r="D216" s="107" t="s">
        <v>33</v>
      </c>
      <c r="E216" s="136"/>
      <c r="F216" s="188"/>
      <c r="G216" s="210">
        <v>0</v>
      </c>
      <c r="H216" s="137">
        <v>0</v>
      </c>
      <c r="I216" s="112" t="e">
        <f t="shared" si="4"/>
        <v>#DIV/0!</v>
      </c>
      <c r="J216" s="110">
        <f t="shared" si="5"/>
        <v>0</v>
      </c>
      <c r="K216" s="50"/>
    </row>
    <row r="217" spans="1:12" s="15" customFormat="1" x14ac:dyDescent="0.25">
      <c r="B217" s="248" t="s">
        <v>138</v>
      </c>
      <c r="C217" s="249"/>
      <c r="D217" s="141" t="s">
        <v>108</v>
      </c>
      <c r="E217" s="136"/>
      <c r="F217" s="192"/>
      <c r="G217" s="205">
        <v>0</v>
      </c>
      <c r="H217" s="129">
        <v>0</v>
      </c>
      <c r="I217" s="112" t="e">
        <f t="shared" si="4"/>
        <v>#DIV/0!</v>
      </c>
      <c r="J217" s="110">
        <f t="shared" si="5"/>
        <v>0</v>
      </c>
    </row>
    <row r="218" spans="1:12" s="15" customFormat="1" x14ac:dyDescent="0.25">
      <c r="B218" s="145"/>
      <c r="C218" s="146">
        <v>3291</v>
      </c>
      <c r="D218" s="120" t="s">
        <v>109</v>
      </c>
      <c r="E218" s="136">
        <v>110</v>
      </c>
      <c r="F218" s="188">
        <v>225.77</v>
      </c>
      <c r="G218" s="210">
        <v>0</v>
      </c>
      <c r="H218" s="137">
        <v>0</v>
      </c>
      <c r="I218" s="112">
        <f t="shared" si="4"/>
        <v>0</v>
      </c>
      <c r="J218" s="110">
        <f t="shared" si="5"/>
        <v>0</v>
      </c>
      <c r="L218" s="15">
        <v>0</v>
      </c>
    </row>
    <row r="219" spans="1:12" s="15" customFormat="1" x14ac:dyDescent="0.25">
      <c r="B219" s="145"/>
      <c r="C219" s="146">
        <v>3299</v>
      </c>
      <c r="D219" s="120" t="s">
        <v>110</v>
      </c>
      <c r="E219" s="136">
        <v>110</v>
      </c>
      <c r="F219" s="188">
        <v>806.24</v>
      </c>
      <c r="G219" s="204">
        <v>757.13</v>
      </c>
      <c r="H219" s="123">
        <v>757.13</v>
      </c>
      <c r="I219" s="112">
        <f t="shared" si="4"/>
        <v>93.908761659059337</v>
      </c>
      <c r="J219" s="110">
        <f t="shared" si="5"/>
        <v>100</v>
      </c>
      <c r="L219" s="15">
        <v>0</v>
      </c>
    </row>
    <row r="220" spans="1:12" s="15" customFormat="1" x14ac:dyDescent="0.25">
      <c r="B220" s="140"/>
      <c r="C220" s="36"/>
      <c r="D220" s="16" t="s">
        <v>110</v>
      </c>
      <c r="E220" s="136">
        <v>110</v>
      </c>
      <c r="F220" s="188"/>
      <c r="G220" s="210">
        <v>0</v>
      </c>
      <c r="H220" s="137">
        <v>0</v>
      </c>
      <c r="I220" s="112" t="e">
        <f t="shared" si="4"/>
        <v>#DIV/0!</v>
      </c>
      <c r="J220" s="110">
        <f t="shared" si="5"/>
        <v>0</v>
      </c>
    </row>
    <row r="221" spans="1:12" s="51" customFormat="1" x14ac:dyDescent="0.25">
      <c r="B221" s="52"/>
      <c r="C221" s="53"/>
      <c r="E221" s="70"/>
      <c r="F221" s="188"/>
      <c r="G221" s="54">
        <v>0</v>
      </c>
      <c r="H221" s="54">
        <v>0</v>
      </c>
      <c r="I221" s="112" t="e">
        <f t="shared" si="4"/>
        <v>#DIV/0!</v>
      </c>
      <c r="J221" s="65">
        <f t="shared" si="5"/>
        <v>0</v>
      </c>
    </row>
    <row r="222" spans="1:12" x14ac:dyDescent="0.25">
      <c r="B222" s="250" t="s">
        <v>65</v>
      </c>
      <c r="C222" s="251"/>
      <c r="D222" s="26" t="s">
        <v>66</v>
      </c>
      <c r="E222" s="132"/>
      <c r="F222" s="188"/>
      <c r="G222" s="206">
        <v>0</v>
      </c>
      <c r="H222" s="131">
        <v>0</v>
      </c>
      <c r="I222" s="112" t="e">
        <f t="shared" si="4"/>
        <v>#DIV/0!</v>
      </c>
      <c r="J222" s="110">
        <f t="shared" si="5"/>
        <v>0</v>
      </c>
    </row>
    <row r="223" spans="1:12" x14ac:dyDescent="0.25">
      <c r="B223" s="236"/>
      <c r="C223" s="237"/>
      <c r="D223" s="107"/>
      <c r="E223" s="132"/>
      <c r="F223" s="188"/>
      <c r="G223" s="207"/>
      <c r="H223" s="133">
        <v>0</v>
      </c>
      <c r="I223" s="112" t="e">
        <f t="shared" si="4"/>
        <v>#DIV/0!</v>
      </c>
      <c r="J223" s="110"/>
    </row>
    <row r="224" spans="1:12" x14ac:dyDescent="0.25">
      <c r="B224" s="248" t="s">
        <v>205</v>
      </c>
      <c r="C224" s="249"/>
      <c r="D224" s="107" t="s">
        <v>206</v>
      </c>
      <c r="E224" s="132"/>
      <c r="F224" s="189"/>
      <c r="G224" s="206">
        <v>0</v>
      </c>
      <c r="H224" s="131">
        <v>0</v>
      </c>
      <c r="I224" s="112" t="e">
        <f t="shared" si="4"/>
        <v>#DIV/0!</v>
      </c>
      <c r="J224" s="110">
        <f t="shared" si="5"/>
        <v>0</v>
      </c>
    </row>
    <row r="225" spans="2:11" x14ac:dyDescent="0.25">
      <c r="B225" s="238" t="s">
        <v>111</v>
      </c>
      <c r="C225" s="239"/>
      <c r="D225" s="107"/>
      <c r="E225" s="108"/>
      <c r="F225" s="187"/>
      <c r="G225" s="201"/>
      <c r="H225" s="111">
        <v>0</v>
      </c>
      <c r="I225" s="112"/>
      <c r="J225" s="110"/>
    </row>
    <row r="226" spans="2:11" x14ac:dyDescent="0.25">
      <c r="B226" s="113" t="s">
        <v>36</v>
      </c>
      <c r="C226" s="113" t="s">
        <v>37</v>
      </c>
      <c r="D226" s="107"/>
      <c r="E226" s="108"/>
      <c r="F226" s="188"/>
      <c r="G226" s="201">
        <v>0</v>
      </c>
      <c r="H226" s="111">
        <v>0</v>
      </c>
      <c r="I226" s="112" t="e">
        <f t="shared" si="4"/>
        <v>#DIV/0!</v>
      </c>
      <c r="J226" s="110">
        <f t="shared" si="5"/>
        <v>0</v>
      </c>
    </row>
    <row r="227" spans="2:11" x14ac:dyDescent="0.25">
      <c r="B227" s="118"/>
      <c r="C227" s="118">
        <v>32352</v>
      </c>
      <c r="D227" s="115" t="s">
        <v>52</v>
      </c>
      <c r="E227" s="108">
        <v>110</v>
      </c>
      <c r="F227" s="188">
        <v>80</v>
      </c>
      <c r="G227" s="203"/>
      <c r="H227" s="117">
        <v>0</v>
      </c>
      <c r="I227" s="112"/>
      <c r="J227" s="110">
        <v>100</v>
      </c>
    </row>
    <row r="228" spans="2:11" x14ac:dyDescent="0.25">
      <c r="B228" s="113"/>
      <c r="C228" s="113"/>
      <c r="D228" s="107"/>
      <c r="E228" s="108"/>
      <c r="F228" s="188"/>
      <c r="G228" s="201"/>
      <c r="H228" s="111">
        <v>0</v>
      </c>
      <c r="I228" s="112"/>
      <c r="J228" s="110"/>
    </row>
    <row r="229" spans="2:11" x14ac:dyDescent="0.25">
      <c r="B229" s="113"/>
      <c r="C229" s="113"/>
      <c r="D229" s="107"/>
      <c r="E229" s="108"/>
      <c r="F229" s="188"/>
      <c r="G229" s="201"/>
      <c r="H229" s="111">
        <v>0</v>
      </c>
      <c r="I229" s="112"/>
      <c r="J229" s="110"/>
    </row>
    <row r="230" spans="2:11" x14ac:dyDescent="0.25">
      <c r="B230" s="113"/>
      <c r="C230" s="113"/>
      <c r="D230" s="107"/>
      <c r="E230" s="108"/>
      <c r="F230" s="188"/>
      <c r="G230" s="201"/>
      <c r="H230" s="111">
        <v>0</v>
      </c>
      <c r="I230" s="112"/>
      <c r="J230" s="110"/>
    </row>
    <row r="231" spans="2:11" x14ac:dyDescent="0.25">
      <c r="B231" s="113"/>
      <c r="C231" s="113"/>
      <c r="D231" s="107"/>
      <c r="E231" s="108"/>
      <c r="F231" s="188"/>
      <c r="G231" s="201"/>
      <c r="H231" s="111">
        <v>0</v>
      </c>
      <c r="I231" s="112"/>
      <c r="J231" s="110"/>
    </row>
    <row r="232" spans="2:11" x14ac:dyDescent="0.25">
      <c r="B232" s="113"/>
      <c r="C232" s="113"/>
      <c r="D232" s="107"/>
      <c r="E232" s="108"/>
      <c r="F232" s="188"/>
      <c r="G232" s="201"/>
      <c r="H232" s="111">
        <v>0</v>
      </c>
      <c r="I232" s="112"/>
      <c r="J232" s="110"/>
    </row>
    <row r="233" spans="2:11" x14ac:dyDescent="0.25">
      <c r="B233" s="147">
        <v>307</v>
      </c>
      <c r="C233" s="147">
        <v>4241</v>
      </c>
      <c r="D233" s="26" t="s">
        <v>75</v>
      </c>
      <c r="E233" s="128">
        <v>51034</v>
      </c>
      <c r="F233" s="188">
        <v>19589.11</v>
      </c>
      <c r="G233" s="207">
        <v>25000</v>
      </c>
      <c r="H233" s="133">
        <v>19332.330000000002</v>
      </c>
      <c r="I233" s="112">
        <f t="shared" si="4"/>
        <v>98.689169645787899</v>
      </c>
      <c r="J233" s="110">
        <f t="shared" ref="J233:J337" si="6">IFERROR(H233/G233*100,0)</f>
        <v>77.32932000000001</v>
      </c>
      <c r="K233" s="13"/>
    </row>
    <row r="234" spans="2:11" x14ac:dyDescent="0.25">
      <c r="B234" s="56"/>
      <c r="C234" s="48"/>
      <c r="D234" s="68"/>
      <c r="E234" s="193"/>
      <c r="F234" s="57"/>
      <c r="G234" s="57"/>
      <c r="H234" s="112"/>
      <c r="I234" s="65"/>
      <c r="J234" s="13"/>
    </row>
    <row r="235" spans="2:11" s="222" customFormat="1" x14ac:dyDescent="0.25">
      <c r="B235" s="224" t="s">
        <v>65</v>
      </c>
      <c r="C235" s="223"/>
      <c r="D235" s="224" t="s">
        <v>107</v>
      </c>
      <c r="E235" s="225"/>
      <c r="F235" s="188"/>
      <c r="G235" s="226"/>
      <c r="H235" s="226"/>
      <c r="I235" s="112"/>
      <c r="J235" s="175"/>
      <c r="K235" s="227"/>
    </row>
    <row r="236" spans="2:11" s="228" customFormat="1" x14ac:dyDescent="0.25">
      <c r="B236" s="230" t="s">
        <v>111</v>
      </c>
      <c r="C236" s="229"/>
      <c r="D236" s="230" t="s">
        <v>33</v>
      </c>
      <c r="E236" s="231"/>
      <c r="F236" s="191"/>
      <c r="G236" s="232"/>
      <c r="H236" s="232">
        <v>0</v>
      </c>
      <c r="I236" s="126"/>
      <c r="J236" s="181"/>
      <c r="K236" s="233"/>
    </row>
    <row r="237" spans="2:11" s="55" customFormat="1" x14ac:dyDescent="0.25">
      <c r="B237" s="48"/>
      <c r="C237" s="56"/>
      <c r="D237" s="48"/>
      <c r="E237" s="68"/>
      <c r="F237" s="193"/>
      <c r="G237" s="57"/>
      <c r="H237" s="57">
        <v>0</v>
      </c>
      <c r="I237" s="112"/>
      <c r="J237" s="65"/>
      <c r="K237" s="89"/>
    </row>
    <row r="238" spans="2:11" x14ac:dyDescent="0.25">
      <c r="B238" s="48" t="s">
        <v>183</v>
      </c>
      <c r="C238" s="56"/>
      <c r="D238" s="48" t="s">
        <v>184</v>
      </c>
      <c r="E238" s="68"/>
      <c r="F238" s="193"/>
      <c r="G238" s="57">
        <v>0</v>
      </c>
      <c r="H238" s="57">
        <v>0</v>
      </c>
      <c r="I238" s="112" t="e">
        <f t="shared" ref="I238:I321" si="7">(H238/F238)*100</f>
        <v>#DIV/0!</v>
      </c>
      <c r="J238" s="65">
        <f t="shared" si="6"/>
        <v>0</v>
      </c>
      <c r="K238" s="13"/>
    </row>
    <row r="239" spans="2:11" s="228" customFormat="1" x14ac:dyDescent="0.25">
      <c r="B239" s="229"/>
      <c r="C239" s="234">
        <v>31111</v>
      </c>
      <c r="D239" s="234" t="s">
        <v>61</v>
      </c>
      <c r="E239" s="231">
        <v>53</v>
      </c>
      <c r="F239" s="191">
        <v>19384.87</v>
      </c>
      <c r="G239" s="232">
        <v>60000</v>
      </c>
      <c r="H239" s="232">
        <v>53380.28</v>
      </c>
      <c r="I239" s="126">
        <v>88.9</v>
      </c>
      <c r="J239" s="181">
        <v>100</v>
      </c>
      <c r="K239" s="233"/>
    </row>
    <row r="240" spans="2:11" s="228" customFormat="1" x14ac:dyDescent="0.25">
      <c r="B240" s="229"/>
      <c r="C240" s="234">
        <v>31219</v>
      </c>
      <c r="D240" s="234" t="s">
        <v>62</v>
      </c>
      <c r="E240" s="231">
        <v>51</v>
      </c>
      <c r="F240" s="191"/>
      <c r="G240" s="232">
        <v>1800</v>
      </c>
      <c r="H240" s="232">
        <v>0</v>
      </c>
      <c r="I240" s="126">
        <v>0</v>
      </c>
      <c r="J240" s="181">
        <v>0</v>
      </c>
      <c r="K240" s="233"/>
    </row>
    <row r="241" spans="2:11" s="228" customFormat="1" x14ac:dyDescent="0.25">
      <c r="B241" s="229"/>
      <c r="C241" s="229">
        <v>31219</v>
      </c>
      <c r="D241" s="234" t="s">
        <v>62</v>
      </c>
      <c r="E241" s="231">
        <v>53</v>
      </c>
      <c r="F241" s="191">
        <v>320.72000000000003</v>
      </c>
      <c r="G241" s="232">
        <v>1800</v>
      </c>
      <c r="H241" s="232">
        <v>600</v>
      </c>
      <c r="I241" s="126">
        <v>161.1</v>
      </c>
      <c r="J241" s="181">
        <v>100</v>
      </c>
      <c r="K241" s="233"/>
    </row>
    <row r="242" spans="2:11" s="228" customFormat="1" x14ac:dyDescent="0.25">
      <c r="B242" s="229"/>
      <c r="C242" s="229">
        <v>31321</v>
      </c>
      <c r="D242" s="234" t="s">
        <v>63</v>
      </c>
      <c r="E242" s="231">
        <v>53</v>
      </c>
      <c r="F242" s="191">
        <v>3113.5</v>
      </c>
      <c r="G242" s="232">
        <v>9900</v>
      </c>
      <c r="H242" s="232">
        <v>8595.31</v>
      </c>
      <c r="I242" s="126">
        <v>86.6</v>
      </c>
      <c r="J242" s="181">
        <v>100</v>
      </c>
      <c r="K242" s="233"/>
    </row>
    <row r="243" spans="2:11" s="228" customFormat="1" ht="14.25" customHeight="1" x14ac:dyDescent="0.25">
      <c r="B243" s="229"/>
      <c r="C243" s="229">
        <v>32111</v>
      </c>
      <c r="D243" s="234" t="s">
        <v>39</v>
      </c>
      <c r="E243" s="231">
        <v>53</v>
      </c>
      <c r="F243" s="191">
        <v>0</v>
      </c>
      <c r="G243" s="232">
        <v>100</v>
      </c>
      <c r="H243" s="232">
        <v>0</v>
      </c>
      <c r="I243" s="126">
        <v>0</v>
      </c>
      <c r="J243" s="181">
        <v>100</v>
      </c>
      <c r="K243" s="233"/>
    </row>
    <row r="244" spans="2:11" s="228" customFormat="1" x14ac:dyDescent="0.25">
      <c r="B244" s="229"/>
      <c r="C244" s="229">
        <v>32121</v>
      </c>
      <c r="D244" s="234" t="s">
        <v>127</v>
      </c>
      <c r="E244" s="231">
        <v>53</v>
      </c>
      <c r="F244" s="191">
        <v>1907.4</v>
      </c>
      <c r="G244" s="232">
        <v>1800</v>
      </c>
      <c r="H244" s="232">
        <v>2057.75</v>
      </c>
      <c r="I244" s="126">
        <v>180.8</v>
      </c>
      <c r="J244" s="181">
        <v>100</v>
      </c>
      <c r="K244" s="233"/>
    </row>
    <row r="245" spans="2:11" s="228" customFormat="1" x14ac:dyDescent="0.25">
      <c r="B245" s="229"/>
      <c r="C245" s="229">
        <v>32224</v>
      </c>
      <c r="D245" s="234" t="s">
        <v>185</v>
      </c>
      <c r="E245" s="231">
        <v>41</v>
      </c>
      <c r="F245" s="191">
        <v>482.27</v>
      </c>
      <c r="G245" s="232">
        <v>12600</v>
      </c>
      <c r="H245" s="232">
        <v>1955.35</v>
      </c>
      <c r="I245" s="126">
        <v>2.2999999999999998</v>
      </c>
      <c r="J245" s="181">
        <v>100</v>
      </c>
      <c r="K245" s="233"/>
    </row>
    <row r="246" spans="2:11" s="222" customFormat="1" x14ac:dyDescent="0.25">
      <c r="B246" s="223"/>
      <c r="C246" s="223">
        <v>31216</v>
      </c>
      <c r="D246" s="235" t="s">
        <v>186</v>
      </c>
      <c r="E246" s="225">
        <v>53</v>
      </c>
      <c r="F246" s="188">
        <v>600</v>
      </c>
      <c r="G246" s="226">
        <v>600</v>
      </c>
      <c r="H246" s="226">
        <v>0</v>
      </c>
      <c r="I246" s="112">
        <v>0</v>
      </c>
      <c r="J246" s="175">
        <v>100</v>
      </c>
      <c r="K246" s="227"/>
    </row>
    <row r="247" spans="2:11" s="228" customFormat="1" x14ac:dyDescent="0.25">
      <c r="B247" s="229"/>
      <c r="C247" s="229">
        <v>32211</v>
      </c>
      <c r="D247" s="234" t="s">
        <v>187</v>
      </c>
      <c r="E247" s="231">
        <v>41</v>
      </c>
      <c r="F247" s="191">
        <v>325.94</v>
      </c>
      <c r="G247" s="232">
        <v>900</v>
      </c>
      <c r="H247" s="232">
        <v>12.45</v>
      </c>
      <c r="I247" s="126">
        <v>0</v>
      </c>
      <c r="J247" s="181">
        <v>100</v>
      </c>
      <c r="K247" s="233"/>
    </row>
    <row r="248" spans="2:11" s="228" customFormat="1" x14ac:dyDescent="0.25">
      <c r="B248" s="229"/>
      <c r="C248" s="229">
        <v>32219</v>
      </c>
      <c r="D248" s="234" t="s">
        <v>188</v>
      </c>
      <c r="E248" s="231">
        <v>41</v>
      </c>
      <c r="F248" s="191">
        <v>117.66</v>
      </c>
      <c r="G248" s="232">
        <v>500</v>
      </c>
      <c r="H248" s="232">
        <v>105</v>
      </c>
      <c r="I248" s="126">
        <v>0</v>
      </c>
      <c r="J248" s="181">
        <v>100</v>
      </c>
      <c r="K248" s="233"/>
    </row>
    <row r="249" spans="2:11" s="228" customFormat="1" x14ac:dyDescent="0.25">
      <c r="B249" s="229"/>
      <c r="C249" s="229">
        <v>32221</v>
      </c>
      <c r="D249" s="230" t="s">
        <v>213</v>
      </c>
      <c r="E249" s="231">
        <v>42</v>
      </c>
      <c r="F249" s="191"/>
      <c r="G249" s="232">
        <v>0</v>
      </c>
      <c r="H249" s="232">
        <v>0</v>
      </c>
      <c r="I249" s="126">
        <v>0</v>
      </c>
      <c r="J249" s="181"/>
      <c r="K249" s="233"/>
    </row>
    <row r="250" spans="2:11" s="228" customFormat="1" x14ac:dyDescent="0.25">
      <c r="B250" s="229"/>
      <c r="C250" s="229"/>
      <c r="D250" s="230"/>
      <c r="E250" s="231"/>
      <c r="F250" s="191"/>
      <c r="G250" s="232">
        <v>0</v>
      </c>
      <c r="H250" s="232">
        <v>0</v>
      </c>
      <c r="I250" s="126"/>
      <c r="J250" s="181"/>
      <c r="K250" s="233"/>
    </row>
    <row r="251" spans="2:11" x14ac:dyDescent="0.25">
      <c r="B251" s="56"/>
      <c r="C251" s="56"/>
      <c r="D251" s="48"/>
      <c r="E251" s="68"/>
      <c r="F251" s="193"/>
      <c r="G251" s="57">
        <v>0</v>
      </c>
      <c r="H251" s="57">
        <v>0</v>
      </c>
      <c r="I251" s="112"/>
      <c r="J251" s="65"/>
      <c r="K251" s="13"/>
    </row>
    <row r="252" spans="2:11" x14ac:dyDescent="0.25">
      <c r="B252" s="143" t="s">
        <v>65</v>
      </c>
      <c r="C252" s="148"/>
      <c r="D252" s="26" t="s">
        <v>66</v>
      </c>
      <c r="E252" s="132"/>
      <c r="F252" s="191"/>
      <c r="G252" s="206">
        <v>0</v>
      </c>
      <c r="H252" s="131">
        <v>0</v>
      </c>
      <c r="I252" s="112" t="e">
        <f t="shared" ref="I252:I257" si="8">(H252/F252)*100</f>
        <v>#DIV/0!</v>
      </c>
      <c r="J252" s="110">
        <f t="shared" ref="J252:J257" si="9">IFERROR(H252/G252*100,0)</f>
        <v>0</v>
      </c>
      <c r="K252" s="13"/>
    </row>
    <row r="253" spans="2:11" x14ac:dyDescent="0.25">
      <c r="B253" s="143" t="s">
        <v>32</v>
      </c>
      <c r="C253" s="148"/>
      <c r="D253" s="26" t="s">
        <v>33</v>
      </c>
      <c r="E253" s="132"/>
      <c r="F253" s="188"/>
      <c r="G253" s="207">
        <v>0</v>
      </c>
      <c r="H253" s="133">
        <v>0</v>
      </c>
      <c r="I253" s="112" t="e">
        <f t="shared" si="8"/>
        <v>#DIV/0!</v>
      </c>
      <c r="J253" s="110">
        <f t="shared" si="9"/>
        <v>0</v>
      </c>
      <c r="K253" s="13"/>
    </row>
    <row r="254" spans="2:11" x14ac:dyDescent="0.25">
      <c r="B254" s="143" t="s">
        <v>161</v>
      </c>
      <c r="C254" s="148"/>
      <c r="D254" s="107" t="s">
        <v>162</v>
      </c>
      <c r="E254" s="132"/>
      <c r="F254" s="188"/>
      <c r="G254" s="206">
        <v>0</v>
      </c>
      <c r="H254" s="131">
        <v>0</v>
      </c>
      <c r="I254" s="112" t="e">
        <f t="shared" si="8"/>
        <v>#DIV/0!</v>
      </c>
      <c r="J254" s="110">
        <f t="shared" si="9"/>
        <v>0</v>
      </c>
    </row>
    <row r="255" spans="2:11" x14ac:dyDescent="0.25">
      <c r="B255" s="113" t="s">
        <v>36</v>
      </c>
      <c r="C255" s="113" t="s">
        <v>37</v>
      </c>
      <c r="D255" s="107"/>
      <c r="E255" s="108"/>
      <c r="F255" s="188"/>
      <c r="G255" s="201">
        <v>0</v>
      </c>
      <c r="H255" s="111">
        <v>0</v>
      </c>
      <c r="I255" s="112" t="e">
        <f t="shared" si="8"/>
        <v>#DIV/0!</v>
      </c>
      <c r="J255" s="110">
        <f t="shared" si="9"/>
        <v>0</v>
      </c>
    </row>
    <row r="256" spans="2:11" x14ac:dyDescent="0.25">
      <c r="B256" s="147"/>
      <c r="C256" s="147">
        <v>32372</v>
      </c>
      <c r="D256" s="22" t="s">
        <v>86</v>
      </c>
      <c r="E256" s="127">
        <v>110</v>
      </c>
      <c r="F256" s="188"/>
      <c r="G256" s="204">
        <v>0</v>
      </c>
      <c r="H256" s="123">
        <v>0</v>
      </c>
      <c r="I256" s="112" t="e">
        <f t="shared" si="8"/>
        <v>#DIV/0!</v>
      </c>
      <c r="J256" s="110">
        <f t="shared" si="9"/>
        <v>0</v>
      </c>
    </row>
    <row r="257" spans="2:14" x14ac:dyDescent="0.25">
      <c r="B257" s="149"/>
      <c r="C257" s="149"/>
      <c r="D257" s="115"/>
      <c r="E257" s="118"/>
      <c r="F257" s="188"/>
      <c r="G257" s="202">
        <v>0</v>
      </c>
      <c r="H257" s="117">
        <v>0</v>
      </c>
      <c r="I257" s="112" t="e">
        <f t="shared" si="8"/>
        <v>#DIV/0!</v>
      </c>
      <c r="J257" s="110">
        <f t="shared" si="9"/>
        <v>0</v>
      </c>
    </row>
    <row r="258" spans="2:14" x14ac:dyDescent="0.25">
      <c r="B258" s="143" t="s">
        <v>65</v>
      </c>
      <c r="C258" s="148"/>
      <c r="D258" s="26" t="s">
        <v>66</v>
      </c>
      <c r="E258" s="132"/>
      <c r="F258" s="191"/>
      <c r="G258" s="206">
        <v>0</v>
      </c>
      <c r="H258" s="131">
        <v>0</v>
      </c>
      <c r="I258" s="112" t="e">
        <f t="shared" ref="I258:I260" si="10">(H258/F258)*100</f>
        <v>#DIV/0!</v>
      </c>
      <c r="J258" s="110">
        <f t="shared" ref="J258:J260" si="11">IFERROR(H258/G258*100,0)</f>
        <v>0</v>
      </c>
    </row>
    <row r="259" spans="2:14" x14ac:dyDescent="0.25">
      <c r="B259" s="143" t="s">
        <v>32</v>
      </c>
      <c r="C259" s="148"/>
      <c r="D259" s="26" t="s">
        <v>33</v>
      </c>
      <c r="E259" s="132"/>
      <c r="F259" s="188"/>
      <c r="G259" s="207">
        <v>0</v>
      </c>
      <c r="H259" s="133">
        <v>0</v>
      </c>
      <c r="I259" s="112" t="e">
        <f t="shared" si="10"/>
        <v>#DIV/0!</v>
      </c>
      <c r="J259" s="110">
        <f t="shared" si="11"/>
        <v>0</v>
      </c>
    </row>
    <row r="260" spans="2:14" x14ac:dyDescent="0.25">
      <c r="B260" s="143" t="s">
        <v>155</v>
      </c>
      <c r="C260" s="148"/>
      <c r="D260" s="107" t="s">
        <v>163</v>
      </c>
      <c r="E260" s="132"/>
      <c r="F260" s="188"/>
      <c r="G260" s="206">
        <v>0</v>
      </c>
      <c r="H260" s="131">
        <v>0</v>
      </c>
      <c r="I260" s="112" t="e">
        <f t="shared" si="10"/>
        <v>#DIV/0!</v>
      </c>
      <c r="J260" s="110">
        <f t="shared" si="11"/>
        <v>0</v>
      </c>
    </row>
    <row r="261" spans="2:14" x14ac:dyDescent="0.25">
      <c r="B261" s="113" t="s">
        <v>36</v>
      </c>
      <c r="C261" s="113" t="s">
        <v>37</v>
      </c>
      <c r="D261" s="107"/>
      <c r="E261" s="108"/>
      <c r="F261" s="188"/>
      <c r="G261" s="201">
        <v>0</v>
      </c>
      <c r="H261" s="111">
        <v>0</v>
      </c>
      <c r="I261" s="112" t="e">
        <f t="shared" si="7"/>
        <v>#DIV/0!</v>
      </c>
      <c r="J261" s="110">
        <f t="shared" ref="J261:J262" si="12">IFERROR(H261/G261*100,0)</f>
        <v>0</v>
      </c>
    </row>
    <row r="262" spans="2:14" x14ac:dyDescent="0.25">
      <c r="B262" s="147"/>
      <c r="C262" s="147">
        <v>3224</v>
      </c>
      <c r="D262" s="22" t="s">
        <v>152</v>
      </c>
      <c r="E262" s="127">
        <v>510391</v>
      </c>
      <c r="F262" s="188">
        <v>50757.96</v>
      </c>
      <c r="G262" s="204">
        <v>79215.19</v>
      </c>
      <c r="H262" s="123">
        <v>79119.56</v>
      </c>
      <c r="I262" s="112">
        <f t="shared" si="7"/>
        <v>155.87616208374016</v>
      </c>
      <c r="J262" s="110">
        <f t="shared" si="12"/>
        <v>99.879278204091918</v>
      </c>
      <c r="K262" s="13"/>
    </row>
    <row r="263" spans="2:14" x14ac:dyDescent="0.25">
      <c r="B263" s="56"/>
      <c r="C263" s="56"/>
      <c r="D263" s="48"/>
      <c r="E263" s="68"/>
      <c r="F263" s="188">
        <v>0</v>
      </c>
      <c r="G263" s="57">
        <v>0</v>
      </c>
      <c r="H263" s="57">
        <v>0</v>
      </c>
      <c r="I263" s="112" t="e">
        <f t="shared" si="7"/>
        <v>#DIV/0!</v>
      </c>
      <c r="J263" s="65"/>
      <c r="K263" s="13"/>
    </row>
    <row r="264" spans="2:14" x14ac:dyDescent="0.25">
      <c r="B264" s="56"/>
      <c r="C264" s="56"/>
      <c r="D264" s="48"/>
      <c r="E264" s="68"/>
      <c r="F264" s="188"/>
      <c r="G264" s="57">
        <v>0</v>
      </c>
      <c r="H264" s="57">
        <v>0</v>
      </c>
      <c r="I264" s="112" t="e">
        <f t="shared" si="7"/>
        <v>#DIV/0!</v>
      </c>
      <c r="J264" s="65"/>
      <c r="K264" s="13"/>
    </row>
    <row r="265" spans="2:14" x14ac:dyDescent="0.25">
      <c r="B265" s="250" t="s">
        <v>65</v>
      </c>
      <c r="C265" s="251"/>
      <c r="D265" s="26" t="s">
        <v>66</v>
      </c>
      <c r="E265" s="132"/>
      <c r="F265" s="188">
        <v>0</v>
      </c>
      <c r="G265" s="206">
        <v>0</v>
      </c>
      <c r="H265" s="131">
        <v>0</v>
      </c>
      <c r="I265" s="112" t="e">
        <f t="shared" si="7"/>
        <v>#DIV/0!</v>
      </c>
      <c r="J265" s="110">
        <f t="shared" ref="J265:J271" si="13">IFERROR(H265/G265*100,0)</f>
        <v>0</v>
      </c>
    </row>
    <row r="266" spans="2:14" x14ac:dyDescent="0.25">
      <c r="B266" s="250" t="s">
        <v>32</v>
      </c>
      <c r="C266" s="251"/>
      <c r="D266" s="26" t="s">
        <v>74</v>
      </c>
      <c r="E266" s="132"/>
      <c r="F266" s="188"/>
      <c r="G266" s="207">
        <v>0</v>
      </c>
      <c r="H266" s="133">
        <v>0</v>
      </c>
      <c r="I266" s="112" t="e">
        <f t="shared" si="7"/>
        <v>#DIV/0!</v>
      </c>
      <c r="J266" s="110">
        <f t="shared" si="13"/>
        <v>0</v>
      </c>
    </row>
    <row r="267" spans="2:14" x14ac:dyDescent="0.25">
      <c r="B267" s="248" t="s">
        <v>156</v>
      </c>
      <c r="C267" s="249"/>
      <c r="D267" s="107" t="s">
        <v>157</v>
      </c>
      <c r="E267" s="132"/>
      <c r="F267" s="188">
        <f t="shared" ref="F267:F304" si="14">SUM(L267/7.5345)</f>
        <v>0</v>
      </c>
      <c r="G267" s="206">
        <v>0</v>
      </c>
      <c r="H267" s="131">
        <v>0</v>
      </c>
      <c r="I267" s="112" t="e">
        <f t="shared" si="7"/>
        <v>#DIV/0!</v>
      </c>
      <c r="J267" s="110">
        <f t="shared" si="13"/>
        <v>0</v>
      </c>
    </row>
    <row r="268" spans="2:14" x14ac:dyDescent="0.25">
      <c r="B268" s="113" t="s">
        <v>36</v>
      </c>
      <c r="C268" s="113" t="s">
        <v>37</v>
      </c>
      <c r="D268" s="107"/>
      <c r="E268" s="108"/>
      <c r="F268" s="188"/>
      <c r="G268" s="201">
        <v>0</v>
      </c>
      <c r="H268" s="111">
        <v>0</v>
      </c>
      <c r="I268" s="112" t="e">
        <f t="shared" si="7"/>
        <v>#DIV/0!</v>
      </c>
      <c r="J268" s="110">
        <f t="shared" si="13"/>
        <v>0</v>
      </c>
    </row>
    <row r="269" spans="2:14" x14ac:dyDescent="0.25">
      <c r="B269" s="22"/>
      <c r="C269" s="22">
        <v>3812</v>
      </c>
      <c r="D269" s="22" t="s">
        <v>153</v>
      </c>
      <c r="E269" s="127">
        <v>5119</v>
      </c>
      <c r="F269" s="188">
        <v>672.16</v>
      </c>
      <c r="G269" s="204">
        <v>762.93</v>
      </c>
      <c r="H269" s="123">
        <v>762.93</v>
      </c>
      <c r="I269" s="112">
        <f t="shared" si="7"/>
        <v>113.50422518447989</v>
      </c>
      <c r="J269" s="110">
        <f t="shared" si="13"/>
        <v>100</v>
      </c>
      <c r="K269" s="13"/>
    </row>
    <row r="270" spans="2:14" x14ac:dyDescent="0.25">
      <c r="B270" s="56"/>
      <c r="C270" s="56"/>
      <c r="D270" s="48"/>
      <c r="E270" s="68"/>
      <c r="F270" s="68"/>
      <c r="G270" s="57"/>
      <c r="H270" s="57">
        <v>0</v>
      </c>
      <c r="I270" s="112" t="e">
        <f t="shared" si="7"/>
        <v>#DIV/0!</v>
      </c>
      <c r="J270" s="65">
        <f t="shared" si="13"/>
        <v>0</v>
      </c>
      <c r="K270" s="13"/>
    </row>
    <row r="271" spans="2:14" s="56" customFormat="1" x14ac:dyDescent="0.25">
      <c r="D271" s="48"/>
      <c r="E271" s="48"/>
      <c r="F271" s="48"/>
      <c r="G271" s="57">
        <v>0</v>
      </c>
      <c r="H271" s="57">
        <v>0</v>
      </c>
      <c r="I271" s="112" t="e">
        <f t="shared" si="7"/>
        <v>#DIV/0!</v>
      </c>
      <c r="J271" s="65">
        <f t="shared" si="13"/>
        <v>0</v>
      </c>
      <c r="K271" s="57"/>
    </row>
    <row r="272" spans="2:14" x14ac:dyDescent="0.25">
      <c r="B272" s="246" t="s">
        <v>140</v>
      </c>
      <c r="C272" s="247"/>
      <c r="D272" s="24" t="s">
        <v>112</v>
      </c>
      <c r="E272" s="92"/>
      <c r="F272" s="194"/>
      <c r="G272" s="213">
        <v>0</v>
      </c>
      <c r="H272" s="11">
        <v>0</v>
      </c>
      <c r="I272" s="94" t="e">
        <f t="shared" si="7"/>
        <v>#DIV/0!</v>
      </c>
      <c r="J272" s="62">
        <f t="shared" si="6"/>
        <v>0</v>
      </c>
      <c r="K272" s="13"/>
      <c r="L272" s="55"/>
      <c r="M272" s="55"/>
      <c r="N272" s="55"/>
    </row>
    <row r="273" spans="2:14" x14ac:dyDescent="0.25">
      <c r="B273" s="246" t="s">
        <v>32</v>
      </c>
      <c r="C273" s="247"/>
      <c r="D273" s="24" t="s">
        <v>33</v>
      </c>
      <c r="E273" s="92"/>
      <c r="F273" s="195"/>
      <c r="G273" s="213">
        <v>0</v>
      </c>
      <c r="H273" s="11">
        <v>0</v>
      </c>
      <c r="I273" s="94" t="e">
        <f t="shared" si="7"/>
        <v>#DIV/0!</v>
      </c>
      <c r="J273" s="62">
        <f t="shared" si="6"/>
        <v>0</v>
      </c>
      <c r="K273" s="13"/>
      <c r="L273" s="55"/>
      <c r="M273" s="55"/>
      <c r="N273" s="55"/>
    </row>
    <row r="274" spans="2:14" x14ac:dyDescent="0.25">
      <c r="B274" s="39" t="s">
        <v>113</v>
      </c>
      <c r="C274" s="58"/>
      <c r="D274" s="59"/>
      <c r="E274" s="92"/>
      <c r="F274" s="195">
        <f t="shared" si="14"/>
        <v>0</v>
      </c>
      <c r="G274" s="213">
        <v>0</v>
      </c>
      <c r="H274" s="11">
        <v>0</v>
      </c>
      <c r="I274" s="94" t="e">
        <f t="shared" si="7"/>
        <v>#DIV/0!</v>
      </c>
      <c r="J274" s="62">
        <f t="shared" si="6"/>
        <v>0</v>
      </c>
      <c r="K274" s="13"/>
      <c r="L274" s="55"/>
      <c r="M274" s="55"/>
      <c r="N274" s="55"/>
    </row>
    <row r="275" spans="2:14" x14ac:dyDescent="0.25">
      <c r="B275" s="2"/>
      <c r="C275" s="2">
        <v>3111</v>
      </c>
      <c r="D275" s="2" t="s">
        <v>61</v>
      </c>
      <c r="E275" s="67">
        <v>110</v>
      </c>
      <c r="F275" s="195"/>
      <c r="G275" s="214">
        <v>0</v>
      </c>
      <c r="H275" s="8">
        <v>0</v>
      </c>
      <c r="I275" s="94" t="e">
        <f t="shared" si="7"/>
        <v>#DIV/0!</v>
      </c>
      <c r="J275" s="62">
        <f t="shared" si="6"/>
        <v>0</v>
      </c>
      <c r="K275" s="13"/>
      <c r="L275" s="55"/>
      <c r="M275" s="55"/>
      <c r="N275" s="55"/>
    </row>
    <row r="276" spans="2:14" x14ac:dyDescent="0.25">
      <c r="B276" s="2"/>
      <c r="C276" s="2">
        <v>3121</v>
      </c>
      <c r="D276" s="2" t="s">
        <v>114</v>
      </c>
      <c r="E276" s="67">
        <v>110</v>
      </c>
      <c r="F276" s="195"/>
      <c r="G276" s="214">
        <v>0</v>
      </c>
      <c r="H276" s="8">
        <v>0</v>
      </c>
      <c r="I276" s="94" t="e">
        <f t="shared" si="7"/>
        <v>#DIV/0!</v>
      </c>
      <c r="J276" s="62">
        <f t="shared" si="6"/>
        <v>0</v>
      </c>
      <c r="K276" s="13"/>
      <c r="L276" s="55"/>
      <c r="M276" s="55"/>
      <c r="N276" s="55"/>
    </row>
    <row r="277" spans="2:14" x14ac:dyDescent="0.25">
      <c r="B277" s="2"/>
      <c r="C277" s="2">
        <v>3132</v>
      </c>
      <c r="D277" s="2" t="s">
        <v>115</v>
      </c>
      <c r="E277" s="67">
        <v>110</v>
      </c>
      <c r="F277" s="195"/>
      <c r="G277" s="214">
        <v>0</v>
      </c>
      <c r="H277" s="8">
        <v>0</v>
      </c>
      <c r="I277" s="94" t="e">
        <f t="shared" si="7"/>
        <v>#DIV/0!</v>
      </c>
      <c r="J277" s="62">
        <f t="shared" si="6"/>
        <v>0</v>
      </c>
      <c r="K277" s="13"/>
      <c r="L277" s="55"/>
      <c r="M277" s="55"/>
      <c r="N277" s="55"/>
    </row>
    <row r="278" spans="2:14" x14ac:dyDescent="0.25">
      <c r="B278" s="2"/>
      <c r="C278" s="2">
        <v>3212</v>
      </c>
      <c r="D278" s="2" t="s">
        <v>116</v>
      </c>
      <c r="E278" s="67">
        <v>110</v>
      </c>
      <c r="F278" s="195"/>
      <c r="G278" s="214">
        <v>0</v>
      </c>
      <c r="H278" s="8">
        <v>0</v>
      </c>
      <c r="I278" s="94" t="e">
        <f t="shared" si="7"/>
        <v>#DIV/0!</v>
      </c>
      <c r="J278" s="62">
        <f t="shared" si="6"/>
        <v>0</v>
      </c>
      <c r="K278" s="13"/>
    </row>
    <row r="279" spans="2:14" s="56" customFormat="1" x14ac:dyDescent="0.25">
      <c r="E279" s="72"/>
      <c r="F279" s="195">
        <f t="shared" si="14"/>
        <v>0</v>
      </c>
      <c r="G279" s="57">
        <v>0</v>
      </c>
      <c r="H279" s="57">
        <v>0</v>
      </c>
      <c r="I279" s="94" t="e">
        <f t="shared" si="7"/>
        <v>#DIV/0!</v>
      </c>
      <c r="J279" s="65">
        <f t="shared" si="6"/>
        <v>0</v>
      </c>
      <c r="K279" s="57"/>
    </row>
    <row r="280" spans="2:14" x14ac:dyDescent="0.25">
      <c r="B280" s="246" t="s">
        <v>139</v>
      </c>
      <c r="C280" s="247"/>
      <c r="D280" s="24" t="s">
        <v>117</v>
      </c>
      <c r="E280" s="69"/>
      <c r="F280" s="195">
        <f t="shared" si="14"/>
        <v>0</v>
      </c>
      <c r="G280" s="213">
        <v>0</v>
      </c>
      <c r="H280" s="11">
        <v>0</v>
      </c>
      <c r="I280" s="94" t="e">
        <f t="shared" si="7"/>
        <v>#DIV/0!</v>
      </c>
      <c r="J280" s="64">
        <f t="shared" si="6"/>
        <v>0</v>
      </c>
      <c r="K280" s="13"/>
    </row>
    <row r="281" spans="2:14" x14ac:dyDescent="0.25">
      <c r="B281" s="246" t="s">
        <v>32</v>
      </c>
      <c r="C281" s="247"/>
      <c r="D281" s="24" t="s">
        <v>33</v>
      </c>
      <c r="E281" s="69"/>
      <c r="F281" s="195">
        <f t="shared" si="14"/>
        <v>0</v>
      </c>
      <c r="G281" s="213">
        <v>0</v>
      </c>
      <c r="H281" s="11">
        <v>0</v>
      </c>
      <c r="I281" s="94" t="e">
        <f t="shared" si="7"/>
        <v>#DIV/0!</v>
      </c>
      <c r="J281" s="64">
        <f t="shared" si="6"/>
        <v>0</v>
      </c>
      <c r="K281" s="13"/>
    </row>
    <row r="282" spans="2:14" x14ac:dyDescent="0.25">
      <c r="B282" s="39" t="s">
        <v>136</v>
      </c>
      <c r="C282" s="58"/>
      <c r="D282" s="59"/>
      <c r="E282" s="24"/>
      <c r="F282" s="195">
        <f t="shared" si="14"/>
        <v>0</v>
      </c>
      <c r="G282" s="213">
        <v>0</v>
      </c>
      <c r="H282" s="11">
        <v>0</v>
      </c>
      <c r="I282" s="94" t="e">
        <f t="shared" si="7"/>
        <v>#DIV/0!</v>
      </c>
      <c r="J282" s="64">
        <f t="shared" si="6"/>
        <v>0</v>
      </c>
      <c r="K282" s="13"/>
    </row>
    <row r="283" spans="2:14" x14ac:dyDescent="0.25">
      <c r="B283" s="2"/>
      <c r="C283" s="2">
        <v>3111</v>
      </c>
      <c r="D283" s="2" t="s">
        <v>61</v>
      </c>
      <c r="E283" s="71">
        <v>19000</v>
      </c>
      <c r="F283" s="195"/>
      <c r="G283" s="214">
        <v>0</v>
      </c>
      <c r="H283" s="8">
        <v>0</v>
      </c>
      <c r="I283" s="94" t="e">
        <f t="shared" si="7"/>
        <v>#DIV/0!</v>
      </c>
      <c r="J283" s="62">
        <f t="shared" si="6"/>
        <v>0</v>
      </c>
      <c r="K283" s="13"/>
    </row>
    <row r="284" spans="2:14" x14ac:dyDescent="0.25">
      <c r="B284" s="2"/>
      <c r="C284" s="2">
        <v>31111</v>
      </c>
      <c r="D284" s="2" t="s">
        <v>61</v>
      </c>
      <c r="E284" s="71">
        <v>540099</v>
      </c>
      <c r="F284" s="195"/>
      <c r="G284" s="214">
        <v>0</v>
      </c>
      <c r="H284" s="8">
        <v>0</v>
      </c>
      <c r="I284" s="94" t="e">
        <f t="shared" si="7"/>
        <v>#DIV/0!</v>
      </c>
      <c r="J284" s="62">
        <f t="shared" si="6"/>
        <v>0</v>
      </c>
      <c r="K284" s="13"/>
    </row>
    <row r="285" spans="2:14" x14ac:dyDescent="0.25">
      <c r="B285" s="2"/>
      <c r="C285" s="2">
        <v>31111</v>
      </c>
      <c r="D285" s="2" t="s">
        <v>61</v>
      </c>
      <c r="E285" s="71">
        <v>5100</v>
      </c>
      <c r="F285" s="195"/>
      <c r="G285" s="214">
        <v>0</v>
      </c>
      <c r="H285" s="8">
        <v>0</v>
      </c>
      <c r="I285" s="94" t="e">
        <f t="shared" si="7"/>
        <v>#DIV/0!</v>
      </c>
      <c r="J285" s="62">
        <f t="shared" si="6"/>
        <v>0</v>
      </c>
      <c r="K285" s="13"/>
    </row>
    <row r="286" spans="2:14" x14ac:dyDescent="0.25">
      <c r="B286" s="2"/>
      <c r="C286" s="2">
        <v>3121</v>
      </c>
      <c r="D286" s="2" t="s">
        <v>114</v>
      </c>
      <c r="E286" s="71">
        <v>540099</v>
      </c>
      <c r="F286" s="195"/>
      <c r="G286" s="214">
        <v>0</v>
      </c>
      <c r="H286" s="8">
        <v>0</v>
      </c>
      <c r="I286" s="94" t="e">
        <f t="shared" si="7"/>
        <v>#DIV/0!</v>
      </c>
      <c r="J286" s="62">
        <f t="shared" si="6"/>
        <v>0</v>
      </c>
      <c r="K286" s="13"/>
    </row>
    <row r="287" spans="2:14" x14ac:dyDescent="0.25">
      <c r="B287" s="2"/>
      <c r="C287" s="2">
        <v>3132</v>
      </c>
      <c r="D287" s="2" t="s">
        <v>123</v>
      </c>
      <c r="E287" s="71"/>
      <c r="F287" s="195"/>
      <c r="G287" s="214">
        <v>0</v>
      </c>
      <c r="H287" s="8">
        <v>0</v>
      </c>
      <c r="I287" s="94" t="e">
        <f t="shared" si="7"/>
        <v>#DIV/0!</v>
      </c>
      <c r="J287" s="62">
        <f t="shared" si="6"/>
        <v>0</v>
      </c>
      <c r="K287" s="13"/>
    </row>
    <row r="288" spans="2:14" x14ac:dyDescent="0.25">
      <c r="B288" s="2"/>
      <c r="C288" s="2">
        <v>31321</v>
      </c>
      <c r="D288" s="2" t="s">
        <v>63</v>
      </c>
      <c r="E288" s="71">
        <v>1900</v>
      </c>
      <c r="F288" s="195"/>
      <c r="G288" s="214">
        <v>0</v>
      </c>
      <c r="H288" s="8">
        <v>0</v>
      </c>
      <c r="I288" s="94" t="e">
        <f t="shared" si="7"/>
        <v>#DIV/0!</v>
      </c>
      <c r="J288" s="62">
        <f t="shared" si="6"/>
        <v>0</v>
      </c>
      <c r="K288" s="13"/>
    </row>
    <row r="289" spans="2:11" x14ac:dyDescent="0.25">
      <c r="B289" s="2"/>
      <c r="C289" s="2">
        <v>31321</v>
      </c>
      <c r="D289" s="2" t="s">
        <v>63</v>
      </c>
      <c r="E289" s="71">
        <v>540099</v>
      </c>
      <c r="F289" s="195"/>
      <c r="G289" s="214">
        <v>0</v>
      </c>
      <c r="H289" s="8">
        <v>0</v>
      </c>
      <c r="I289" s="94" t="e">
        <f t="shared" si="7"/>
        <v>#DIV/0!</v>
      </c>
      <c r="J289" s="62">
        <f t="shared" si="6"/>
        <v>0</v>
      </c>
      <c r="K289" s="13"/>
    </row>
    <row r="290" spans="2:11" x14ac:dyDescent="0.25">
      <c r="B290" s="2"/>
      <c r="C290" s="2">
        <v>31321</v>
      </c>
      <c r="D290" s="2" t="s">
        <v>63</v>
      </c>
      <c r="E290" s="71">
        <v>51038</v>
      </c>
      <c r="F290" s="195"/>
      <c r="G290" s="214">
        <v>0</v>
      </c>
      <c r="H290" s="8">
        <v>0</v>
      </c>
      <c r="I290" s="94" t="e">
        <f t="shared" si="7"/>
        <v>#DIV/0!</v>
      </c>
      <c r="J290" s="62">
        <f t="shared" si="6"/>
        <v>0</v>
      </c>
      <c r="K290" s="13"/>
    </row>
    <row r="291" spans="2:11" x14ac:dyDescent="0.25">
      <c r="B291" s="2"/>
      <c r="C291" s="2">
        <v>3212</v>
      </c>
      <c r="D291" s="2" t="s">
        <v>64</v>
      </c>
      <c r="E291" s="71">
        <v>110</v>
      </c>
      <c r="F291" s="195"/>
      <c r="G291" s="214">
        <v>0</v>
      </c>
      <c r="H291" s="8">
        <v>0</v>
      </c>
      <c r="I291" s="94" t="e">
        <f t="shared" si="7"/>
        <v>#DIV/0!</v>
      </c>
      <c r="J291" s="62">
        <f t="shared" si="6"/>
        <v>0</v>
      </c>
      <c r="K291" s="13"/>
    </row>
    <row r="292" spans="2:11" s="56" customFormat="1" x14ac:dyDescent="0.25">
      <c r="E292" s="72"/>
      <c r="F292" s="195"/>
      <c r="G292" s="57">
        <v>0</v>
      </c>
      <c r="H292" s="57">
        <v>0</v>
      </c>
      <c r="I292" s="94" t="e">
        <f t="shared" si="7"/>
        <v>#DIV/0!</v>
      </c>
      <c r="J292" s="65">
        <f t="shared" si="6"/>
        <v>0</v>
      </c>
      <c r="K292" s="57"/>
    </row>
    <row r="293" spans="2:11" x14ac:dyDescent="0.25">
      <c r="B293" s="246" t="s">
        <v>139</v>
      </c>
      <c r="C293" s="247"/>
      <c r="D293" s="24" t="s">
        <v>117</v>
      </c>
      <c r="E293" s="69"/>
      <c r="F293" s="195"/>
      <c r="G293" s="213">
        <v>0</v>
      </c>
      <c r="H293" s="11">
        <v>0</v>
      </c>
      <c r="I293" s="94" t="e">
        <f t="shared" si="7"/>
        <v>#DIV/0!</v>
      </c>
      <c r="J293" s="64">
        <f t="shared" si="6"/>
        <v>0</v>
      </c>
      <c r="K293" s="13"/>
    </row>
    <row r="294" spans="2:11" x14ac:dyDescent="0.25">
      <c r="B294" s="246" t="s">
        <v>32</v>
      </c>
      <c r="C294" s="247"/>
      <c r="D294" s="24" t="s">
        <v>33</v>
      </c>
      <c r="E294" s="69"/>
      <c r="F294" s="195"/>
      <c r="G294" s="213">
        <v>0</v>
      </c>
      <c r="H294" s="11">
        <v>0</v>
      </c>
      <c r="I294" s="94" t="e">
        <f t="shared" si="7"/>
        <v>#DIV/0!</v>
      </c>
      <c r="J294" s="64">
        <f t="shared" si="6"/>
        <v>0</v>
      </c>
      <c r="K294" s="13"/>
    </row>
    <row r="295" spans="2:11" x14ac:dyDescent="0.25">
      <c r="B295" s="39" t="s">
        <v>118</v>
      </c>
      <c r="C295" s="40"/>
      <c r="D295" s="24"/>
      <c r="E295" s="10"/>
      <c r="F295" s="196"/>
      <c r="G295" s="213">
        <v>0</v>
      </c>
      <c r="H295" s="11">
        <v>0</v>
      </c>
      <c r="I295" s="94" t="e">
        <f t="shared" si="7"/>
        <v>#DIV/0!</v>
      </c>
      <c r="J295" s="64">
        <f t="shared" si="6"/>
        <v>0</v>
      </c>
      <c r="K295" s="13"/>
    </row>
    <row r="296" spans="2:11" x14ac:dyDescent="0.25">
      <c r="B296" s="2"/>
      <c r="C296" s="2">
        <v>3111</v>
      </c>
      <c r="D296" s="20" t="s">
        <v>61</v>
      </c>
      <c r="E296" s="71"/>
      <c r="F296" s="195"/>
      <c r="G296" s="214">
        <v>0</v>
      </c>
      <c r="H296" s="8">
        <v>0</v>
      </c>
      <c r="I296" s="94" t="e">
        <f t="shared" si="7"/>
        <v>#DIV/0!</v>
      </c>
      <c r="J296" s="62">
        <f t="shared" si="6"/>
        <v>0</v>
      </c>
      <c r="K296" s="13"/>
    </row>
    <row r="297" spans="2:11" x14ac:dyDescent="0.25">
      <c r="B297" s="2"/>
      <c r="C297" s="2">
        <v>31111</v>
      </c>
      <c r="D297" s="14" t="s">
        <v>61</v>
      </c>
      <c r="E297" s="71">
        <v>540139</v>
      </c>
      <c r="F297" s="195"/>
      <c r="G297" s="214">
        <v>0</v>
      </c>
      <c r="H297" s="8">
        <v>0</v>
      </c>
      <c r="I297" s="94" t="e">
        <f t="shared" si="7"/>
        <v>#DIV/0!</v>
      </c>
      <c r="J297" s="62">
        <f t="shared" si="6"/>
        <v>0</v>
      </c>
      <c r="K297" s="13"/>
    </row>
    <row r="298" spans="2:11" x14ac:dyDescent="0.25">
      <c r="B298" s="2"/>
      <c r="C298" s="2">
        <v>31111</v>
      </c>
      <c r="D298" s="2" t="s">
        <v>61</v>
      </c>
      <c r="E298" s="71">
        <v>42034</v>
      </c>
      <c r="F298" s="195"/>
      <c r="G298" s="214">
        <v>0</v>
      </c>
      <c r="H298" s="8">
        <v>0</v>
      </c>
      <c r="I298" s="94" t="e">
        <f t="shared" si="7"/>
        <v>#DIV/0!</v>
      </c>
      <c r="J298" s="62">
        <f t="shared" si="6"/>
        <v>0</v>
      </c>
      <c r="K298" s="13"/>
    </row>
    <row r="299" spans="2:11" x14ac:dyDescent="0.25">
      <c r="B299" s="2"/>
      <c r="C299" s="2">
        <v>31111</v>
      </c>
      <c r="D299" s="2" t="s">
        <v>61</v>
      </c>
      <c r="E299" s="71">
        <v>57</v>
      </c>
      <c r="F299" s="195"/>
      <c r="G299" s="214">
        <v>0</v>
      </c>
      <c r="H299" s="8">
        <v>0</v>
      </c>
      <c r="I299" s="94" t="e">
        <f t="shared" si="7"/>
        <v>#DIV/0!</v>
      </c>
      <c r="J299" s="62">
        <f t="shared" si="6"/>
        <v>0</v>
      </c>
      <c r="K299" s="13"/>
    </row>
    <row r="300" spans="2:11" x14ac:dyDescent="0.25">
      <c r="B300" s="2"/>
      <c r="C300" s="2">
        <v>3121</v>
      </c>
      <c r="D300" s="2" t="s">
        <v>114</v>
      </c>
      <c r="E300" s="71">
        <v>5103</v>
      </c>
      <c r="F300" s="195"/>
      <c r="G300" s="214">
        <v>0</v>
      </c>
      <c r="H300" s="8">
        <v>0</v>
      </c>
      <c r="I300" s="94" t="e">
        <f t="shared" si="7"/>
        <v>#DIV/0!</v>
      </c>
      <c r="J300" s="62">
        <f t="shared" si="6"/>
        <v>0</v>
      </c>
      <c r="K300" s="13"/>
    </row>
    <row r="301" spans="2:11" x14ac:dyDescent="0.25">
      <c r="B301" s="2"/>
      <c r="C301" s="2">
        <v>3212</v>
      </c>
      <c r="D301" s="2" t="s">
        <v>64</v>
      </c>
      <c r="E301" s="71">
        <v>42034</v>
      </c>
      <c r="F301" s="195"/>
      <c r="G301" s="214">
        <v>0</v>
      </c>
      <c r="H301" s="8">
        <v>0</v>
      </c>
      <c r="I301" s="94" t="e">
        <f t="shared" si="7"/>
        <v>#DIV/0!</v>
      </c>
      <c r="J301" s="62">
        <f t="shared" si="6"/>
        <v>0</v>
      </c>
      <c r="K301" s="13"/>
    </row>
    <row r="302" spans="2:11" x14ac:dyDescent="0.25">
      <c r="B302" s="2"/>
      <c r="C302" s="2">
        <v>3132</v>
      </c>
      <c r="D302" s="2" t="s">
        <v>119</v>
      </c>
      <c r="E302" s="71"/>
      <c r="F302" s="195"/>
      <c r="G302" s="214">
        <v>0</v>
      </c>
      <c r="H302" s="8">
        <v>0</v>
      </c>
      <c r="I302" s="94" t="e">
        <f t="shared" si="7"/>
        <v>#DIV/0!</v>
      </c>
      <c r="J302" s="62">
        <f t="shared" si="6"/>
        <v>0</v>
      </c>
      <c r="K302" s="13"/>
    </row>
    <row r="303" spans="2:11" x14ac:dyDescent="0.25">
      <c r="B303" s="2"/>
      <c r="C303" s="2">
        <v>31321</v>
      </c>
      <c r="D303" s="2" t="s">
        <v>119</v>
      </c>
      <c r="E303" s="71">
        <v>540139</v>
      </c>
      <c r="F303" s="195">
        <f t="shared" si="14"/>
        <v>0</v>
      </c>
      <c r="G303" s="214">
        <v>0</v>
      </c>
      <c r="H303" s="8">
        <v>0</v>
      </c>
      <c r="I303" s="94" t="e">
        <f t="shared" si="7"/>
        <v>#DIV/0!</v>
      </c>
      <c r="J303" s="62">
        <f t="shared" si="6"/>
        <v>0</v>
      </c>
      <c r="K303" s="13"/>
    </row>
    <row r="304" spans="2:11" x14ac:dyDescent="0.25">
      <c r="B304" s="2"/>
      <c r="C304" s="2">
        <v>31321</v>
      </c>
      <c r="D304" s="2" t="s">
        <v>119</v>
      </c>
      <c r="E304" s="71">
        <v>42034</v>
      </c>
      <c r="F304" s="195">
        <f t="shared" si="14"/>
        <v>0</v>
      </c>
      <c r="G304" s="214">
        <v>0</v>
      </c>
      <c r="H304" s="8">
        <v>0</v>
      </c>
      <c r="I304" s="94" t="e">
        <f t="shared" si="7"/>
        <v>#DIV/0!</v>
      </c>
      <c r="J304" s="62">
        <f t="shared" si="6"/>
        <v>0</v>
      </c>
      <c r="K304" s="13"/>
    </row>
    <row r="305" spans="2:16" s="56" customFormat="1" x14ac:dyDescent="0.25">
      <c r="E305" s="72"/>
      <c r="F305" s="195"/>
      <c r="G305" s="57">
        <v>0</v>
      </c>
      <c r="H305" s="57">
        <v>0</v>
      </c>
      <c r="I305" s="94" t="e">
        <f t="shared" si="7"/>
        <v>#DIV/0!</v>
      </c>
      <c r="J305" s="65">
        <f t="shared" si="6"/>
        <v>0</v>
      </c>
      <c r="K305" s="57"/>
    </row>
    <row r="306" spans="2:16" x14ac:dyDescent="0.25">
      <c r="B306" s="246" t="s">
        <v>141</v>
      </c>
      <c r="C306" s="247"/>
      <c r="D306" s="24" t="s">
        <v>120</v>
      </c>
      <c r="E306" s="69"/>
      <c r="F306" s="195"/>
      <c r="G306" s="213">
        <v>0</v>
      </c>
      <c r="H306" s="11">
        <v>0</v>
      </c>
      <c r="I306" s="94" t="e">
        <f t="shared" si="7"/>
        <v>#DIV/0!</v>
      </c>
      <c r="J306" s="64">
        <f t="shared" si="6"/>
        <v>0</v>
      </c>
      <c r="K306" s="13"/>
    </row>
    <row r="307" spans="2:16" x14ac:dyDescent="0.25">
      <c r="B307" s="246" t="s">
        <v>32</v>
      </c>
      <c r="C307" s="247"/>
      <c r="D307" s="24" t="s">
        <v>33</v>
      </c>
      <c r="E307" s="69"/>
      <c r="F307" s="195"/>
      <c r="G307" s="215">
        <v>0</v>
      </c>
      <c r="H307" s="12">
        <v>0</v>
      </c>
      <c r="I307" s="94" t="e">
        <f t="shared" si="7"/>
        <v>#DIV/0!</v>
      </c>
      <c r="J307" s="64">
        <f t="shared" si="6"/>
        <v>0</v>
      </c>
      <c r="K307" s="13"/>
    </row>
    <row r="308" spans="2:16" x14ac:dyDescent="0.25">
      <c r="B308" s="39" t="s">
        <v>121</v>
      </c>
      <c r="C308" s="40"/>
      <c r="D308" s="26" t="s">
        <v>220</v>
      </c>
      <c r="E308" s="132"/>
      <c r="F308" s="189">
        <v>0</v>
      </c>
      <c r="G308" s="206">
        <v>0</v>
      </c>
      <c r="H308" s="131">
        <v>0</v>
      </c>
      <c r="I308" s="112" t="e">
        <f t="shared" si="7"/>
        <v>#DIV/0!</v>
      </c>
      <c r="J308" s="110">
        <f t="shared" si="6"/>
        <v>0</v>
      </c>
      <c r="K308" s="150"/>
      <c r="L308" s="131"/>
      <c r="M308" s="151"/>
      <c r="N308" s="151"/>
      <c r="O308" s="151"/>
      <c r="P308" s="151"/>
    </row>
    <row r="309" spans="2:16" x14ac:dyDescent="0.25">
      <c r="B309" s="2"/>
      <c r="C309" s="2">
        <v>3111</v>
      </c>
      <c r="D309" s="147" t="s">
        <v>61</v>
      </c>
      <c r="E309" s="132"/>
      <c r="F309" s="189">
        <v>0</v>
      </c>
      <c r="G309" s="206">
        <v>0</v>
      </c>
      <c r="H309" s="131">
        <v>0</v>
      </c>
      <c r="I309" s="112" t="e">
        <f t="shared" si="7"/>
        <v>#DIV/0!</v>
      </c>
      <c r="J309" s="110">
        <f t="shared" si="6"/>
        <v>0</v>
      </c>
      <c r="K309" s="150"/>
      <c r="L309" s="131"/>
      <c r="M309" s="151"/>
      <c r="N309" s="151"/>
      <c r="O309" s="151"/>
      <c r="P309" s="151"/>
    </row>
    <row r="310" spans="2:16" x14ac:dyDescent="0.25">
      <c r="B310" s="2"/>
      <c r="C310" s="2">
        <v>31111</v>
      </c>
      <c r="D310" s="147" t="s">
        <v>61</v>
      </c>
      <c r="E310" s="132">
        <v>540099</v>
      </c>
      <c r="F310" s="188">
        <v>2503.9299999999998</v>
      </c>
      <c r="G310" s="207">
        <v>24547.200000000001</v>
      </c>
      <c r="H310" s="133">
        <v>24547.200000000001</v>
      </c>
      <c r="I310" s="112">
        <f t="shared" si="7"/>
        <v>980.34689468156057</v>
      </c>
      <c r="J310" s="110">
        <f t="shared" si="6"/>
        <v>100</v>
      </c>
      <c r="K310" s="150"/>
      <c r="L310" s="151"/>
      <c r="M310" s="151"/>
      <c r="N310" s="151"/>
      <c r="O310" s="151"/>
      <c r="P310" s="151"/>
    </row>
    <row r="311" spans="2:16" x14ac:dyDescent="0.25">
      <c r="B311" s="2"/>
      <c r="C311" s="2">
        <v>31111</v>
      </c>
      <c r="D311" s="147" t="s">
        <v>122</v>
      </c>
      <c r="E311" s="132">
        <v>51038</v>
      </c>
      <c r="F311" s="188">
        <v>8385.5300000000007</v>
      </c>
      <c r="G311" s="207">
        <v>0</v>
      </c>
      <c r="H311" s="133">
        <v>0</v>
      </c>
      <c r="I311" s="112">
        <f t="shared" si="7"/>
        <v>0</v>
      </c>
      <c r="J311" s="110"/>
      <c r="K311" s="150"/>
      <c r="L311" s="151"/>
      <c r="M311" s="151"/>
      <c r="N311" s="151"/>
      <c r="O311" s="151"/>
      <c r="P311" s="151"/>
    </row>
    <row r="312" spans="2:16" x14ac:dyDescent="0.25">
      <c r="B312" s="2"/>
      <c r="C312" s="2"/>
      <c r="D312" s="147"/>
      <c r="E312" s="132">
        <v>110</v>
      </c>
      <c r="F312" s="188"/>
      <c r="G312" s="207">
        <v>0</v>
      </c>
      <c r="H312" s="133">
        <v>0</v>
      </c>
      <c r="I312" s="112"/>
      <c r="J312" s="110"/>
      <c r="K312" s="150"/>
      <c r="L312" s="151"/>
      <c r="M312" s="151"/>
      <c r="N312" s="151"/>
      <c r="O312" s="151"/>
      <c r="P312" s="151"/>
    </row>
    <row r="313" spans="2:16" x14ac:dyDescent="0.25">
      <c r="B313" s="2"/>
      <c r="C313" s="2">
        <v>31111</v>
      </c>
      <c r="D313" s="147" t="s">
        <v>61</v>
      </c>
      <c r="E313" s="132">
        <v>110</v>
      </c>
      <c r="F313" s="188"/>
      <c r="G313" s="207">
        <v>3894</v>
      </c>
      <c r="H313" s="133">
        <v>3894</v>
      </c>
      <c r="I313" s="112" t="e">
        <f t="shared" si="7"/>
        <v>#DIV/0!</v>
      </c>
      <c r="J313" s="110">
        <f t="shared" si="6"/>
        <v>100</v>
      </c>
      <c r="K313" s="150"/>
      <c r="L313" s="151"/>
      <c r="M313" s="151"/>
      <c r="N313" s="151"/>
      <c r="O313" s="151"/>
      <c r="P313" s="151"/>
    </row>
    <row r="314" spans="2:16" x14ac:dyDescent="0.25">
      <c r="B314" s="2"/>
      <c r="C314" s="2">
        <v>31111</v>
      </c>
      <c r="D314" s="147" t="s">
        <v>61</v>
      </c>
      <c r="E314" s="132">
        <v>190062</v>
      </c>
      <c r="F314" s="188"/>
      <c r="G314" s="207">
        <v>0</v>
      </c>
      <c r="H314" s="133">
        <v>0</v>
      </c>
      <c r="I314" s="112" t="e">
        <f t="shared" si="7"/>
        <v>#DIV/0!</v>
      </c>
      <c r="J314" s="110">
        <f t="shared" si="6"/>
        <v>0</v>
      </c>
      <c r="K314" s="150"/>
      <c r="L314" s="151"/>
      <c r="M314" s="151"/>
      <c r="N314" s="151"/>
      <c r="O314" s="151"/>
      <c r="P314" s="151"/>
    </row>
    <row r="315" spans="2:16" x14ac:dyDescent="0.25">
      <c r="B315" s="2"/>
      <c r="C315" s="2">
        <v>31111</v>
      </c>
      <c r="D315" s="147" t="s">
        <v>209</v>
      </c>
      <c r="E315" s="132">
        <v>540099</v>
      </c>
      <c r="F315" s="188">
        <v>8464.7099999999991</v>
      </c>
      <c r="G315" s="207">
        <v>0</v>
      </c>
      <c r="H315" s="133">
        <v>0</v>
      </c>
      <c r="I315" s="112">
        <f t="shared" si="7"/>
        <v>0</v>
      </c>
      <c r="J315" s="110">
        <f t="shared" si="6"/>
        <v>0</v>
      </c>
      <c r="K315" s="150"/>
      <c r="L315" s="151"/>
      <c r="M315" s="151"/>
      <c r="N315" s="151"/>
      <c r="O315" s="151"/>
      <c r="P315" s="151"/>
    </row>
    <row r="316" spans="2:16" x14ac:dyDescent="0.25">
      <c r="B316" s="2"/>
      <c r="C316" s="2">
        <v>31111</v>
      </c>
      <c r="D316" s="147" t="s">
        <v>122</v>
      </c>
      <c r="E316" s="132">
        <v>195062</v>
      </c>
      <c r="F316" s="188"/>
      <c r="G316" s="207">
        <v>0</v>
      </c>
      <c r="H316" s="133">
        <v>0</v>
      </c>
      <c r="I316" s="112" t="e">
        <f t="shared" si="7"/>
        <v>#DIV/0!</v>
      </c>
      <c r="J316" s="110">
        <f t="shared" si="6"/>
        <v>0</v>
      </c>
      <c r="K316" s="150"/>
      <c r="L316" s="151"/>
      <c r="M316" s="151"/>
      <c r="N316" s="151"/>
      <c r="O316" s="151"/>
      <c r="P316" s="151"/>
    </row>
    <row r="317" spans="2:16" x14ac:dyDescent="0.25">
      <c r="B317" s="2"/>
      <c r="C317" s="2">
        <v>3111</v>
      </c>
      <c r="D317" s="147" t="s">
        <v>222</v>
      </c>
      <c r="E317" s="132">
        <v>12154</v>
      </c>
      <c r="F317" s="188"/>
      <c r="G317" s="207">
        <v>19116</v>
      </c>
      <c r="H317" s="133">
        <v>19116</v>
      </c>
      <c r="I317" s="112" t="e">
        <f t="shared" si="7"/>
        <v>#DIV/0!</v>
      </c>
      <c r="J317" s="110"/>
      <c r="K317" s="150"/>
      <c r="L317" s="151"/>
      <c r="M317" s="151"/>
      <c r="N317" s="151"/>
      <c r="O317" s="151"/>
      <c r="P317" s="151"/>
    </row>
    <row r="318" spans="2:16" x14ac:dyDescent="0.25">
      <c r="B318" s="2"/>
      <c r="C318" s="2">
        <v>3121</v>
      </c>
      <c r="D318" s="147" t="s">
        <v>62</v>
      </c>
      <c r="E318" s="132">
        <v>110</v>
      </c>
      <c r="F318" s="188"/>
      <c r="G318" s="207">
        <v>3260</v>
      </c>
      <c r="H318" s="133">
        <v>3260</v>
      </c>
      <c r="I318" s="112" t="e">
        <f t="shared" si="7"/>
        <v>#DIV/0!</v>
      </c>
      <c r="J318" s="110">
        <f t="shared" si="6"/>
        <v>100</v>
      </c>
      <c r="K318" s="150"/>
      <c r="L318" s="151"/>
      <c r="M318" s="151"/>
      <c r="N318" s="151"/>
      <c r="O318" s="151"/>
      <c r="P318" s="151"/>
    </row>
    <row r="319" spans="2:16" x14ac:dyDescent="0.25">
      <c r="B319" s="2"/>
      <c r="C319" s="2">
        <v>31219</v>
      </c>
      <c r="D319" s="147" t="s">
        <v>62</v>
      </c>
      <c r="E319" s="132">
        <v>540099</v>
      </c>
      <c r="F319" s="188">
        <v>679.65</v>
      </c>
      <c r="G319" s="207">
        <v>0</v>
      </c>
      <c r="H319" s="133">
        <v>0</v>
      </c>
      <c r="I319" s="112">
        <f t="shared" si="7"/>
        <v>0</v>
      </c>
      <c r="J319" s="110">
        <f t="shared" si="6"/>
        <v>0</v>
      </c>
      <c r="K319" s="150"/>
      <c r="L319" s="151"/>
      <c r="M319" s="151"/>
      <c r="N319" s="151"/>
      <c r="O319" s="151"/>
      <c r="P319" s="151"/>
    </row>
    <row r="320" spans="2:16" x14ac:dyDescent="0.25">
      <c r="B320" s="2"/>
      <c r="C320" s="2">
        <v>31219</v>
      </c>
      <c r="D320" s="147" t="s">
        <v>62</v>
      </c>
      <c r="E320" s="132">
        <v>540099</v>
      </c>
      <c r="F320" s="188">
        <v>1800</v>
      </c>
      <c r="G320" s="207">
        <v>0</v>
      </c>
      <c r="H320" s="133">
        <v>0</v>
      </c>
      <c r="I320" s="112">
        <f t="shared" si="7"/>
        <v>0</v>
      </c>
      <c r="J320" s="110">
        <f t="shared" si="6"/>
        <v>0</v>
      </c>
      <c r="K320" s="150"/>
      <c r="L320" s="151"/>
      <c r="M320" s="151"/>
      <c r="N320" s="151"/>
      <c r="O320" s="151"/>
      <c r="P320" s="151"/>
    </row>
    <row r="321" spans="2:16" x14ac:dyDescent="0.25">
      <c r="B321" s="2"/>
      <c r="C321" s="2">
        <v>3132</v>
      </c>
      <c r="D321" s="147" t="s">
        <v>123</v>
      </c>
      <c r="E321" s="132">
        <v>110</v>
      </c>
      <c r="F321" s="191">
        <v>0</v>
      </c>
      <c r="G321" s="204">
        <v>1304.5</v>
      </c>
      <c r="H321" s="123">
        <v>1304.5</v>
      </c>
      <c r="I321" s="112" t="e">
        <f t="shared" si="7"/>
        <v>#DIV/0!</v>
      </c>
      <c r="J321" s="110">
        <f t="shared" si="6"/>
        <v>100</v>
      </c>
      <c r="K321" s="150"/>
      <c r="L321" s="131"/>
      <c r="M321" s="151"/>
      <c r="N321" s="151"/>
      <c r="O321" s="151"/>
      <c r="P321" s="151"/>
    </row>
    <row r="322" spans="2:16" x14ac:dyDescent="0.25">
      <c r="B322" s="2"/>
      <c r="C322" s="2">
        <v>31321</v>
      </c>
      <c r="D322" s="147" t="s">
        <v>201</v>
      </c>
      <c r="E322" s="132">
        <v>51038</v>
      </c>
      <c r="F322" s="188">
        <v>282.25</v>
      </c>
      <c r="G322" s="207">
        <v>2774.47</v>
      </c>
      <c r="H322" s="133">
        <v>2774.47</v>
      </c>
      <c r="I322" s="112">
        <f t="shared" ref="I322:I338" si="15">(H322/F322)*100</f>
        <v>982.9831709477412</v>
      </c>
      <c r="J322" s="110">
        <f t="shared" si="6"/>
        <v>100</v>
      </c>
      <c r="K322" s="150"/>
      <c r="L322" s="151"/>
      <c r="M322" s="151"/>
      <c r="N322" s="151"/>
      <c r="O322" s="151"/>
      <c r="P322" s="151"/>
    </row>
    <row r="323" spans="2:16" x14ac:dyDescent="0.25">
      <c r="B323" s="2"/>
      <c r="C323" s="2">
        <v>31321</v>
      </c>
      <c r="D323" s="147" t="s">
        <v>125</v>
      </c>
      <c r="E323" s="132">
        <v>0</v>
      </c>
      <c r="F323" s="188">
        <v>413.15</v>
      </c>
      <c r="G323" s="207">
        <v>0</v>
      </c>
      <c r="H323" s="133">
        <v>0</v>
      </c>
      <c r="I323" s="112">
        <f t="shared" si="15"/>
        <v>0</v>
      </c>
      <c r="J323" s="110">
        <f t="shared" si="6"/>
        <v>0</v>
      </c>
      <c r="K323" s="150"/>
      <c r="L323" s="151"/>
      <c r="M323" s="151"/>
      <c r="N323" s="151"/>
      <c r="O323" s="151"/>
      <c r="P323" s="151"/>
    </row>
    <row r="324" spans="2:16" x14ac:dyDescent="0.25">
      <c r="B324" s="2"/>
      <c r="C324" s="2">
        <v>31321</v>
      </c>
      <c r="D324" s="147" t="s">
        <v>124</v>
      </c>
      <c r="E324" s="132">
        <v>190062</v>
      </c>
      <c r="F324" s="188"/>
      <c r="G324" s="207">
        <v>0</v>
      </c>
      <c r="H324" s="133">
        <v>0</v>
      </c>
      <c r="I324" s="112" t="e">
        <f t="shared" si="15"/>
        <v>#DIV/0!</v>
      </c>
      <c r="J324" s="110">
        <f t="shared" si="6"/>
        <v>0</v>
      </c>
      <c r="K324" s="150"/>
      <c r="L324" s="151"/>
      <c r="M324" s="151"/>
      <c r="N324" s="151"/>
      <c r="O324" s="151"/>
      <c r="P324" s="151"/>
    </row>
    <row r="325" spans="2:16" x14ac:dyDescent="0.25">
      <c r="B325" s="2"/>
      <c r="C325" s="2">
        <v>31321</v>
      </c>
      <c r="D325" s="147" t="s">
        <v>202</v>
      </c>
      <c r="E325" s="132">
        <v>51038</v>
      </c>
      <c r="F325" s="188">
        <v>927.55</v>
      </c>
      <c r="G325" s="207">
        <v>671.71</v>
      </c>
      <c r="H325" s="133">
        <v>671.71</v>
      </c>
      <c r="I325" s="112">
        <f t="shared" si="15"/>
        <v>72.417659425367901</v>
      </c>
      <c r="J325" s="110">
        <f t="shared" si="6"/>
        <v>100</v>
      </c>
      <c r="K325" s="150"/>
      <c r="L325" s="151"/>
      <c r="M325" s="151"/>
      <c r="N325" s="151"/>
      <c r="O325" s="151"/>
      <c r="P325" s="151"/>
    </row>
    <row r="326" spans="2:16" x14ac:dyDescent="0.25">
      <c r="B326" s="2"/>
      <c r="C326" s="2">
        <v>31321</v>
      </c>
      <c r="D326" s="147" t="s">
        <v>126</v>
      </c>
      <c r="E326" s="132">
        <v>195062</v>
      </c>
      <c r="F326" s="188">
        <v>0</v>
      </c>
      <c r="G326" s="207">
        <v>0</v>
      </c>
      <c r="H326" s="133">
        <v>0</v>
      </c>
      <c r="I326" s="112" t="e">
        <f t="shared" si="15"/>
        <v>#DIV/0!</v>
      </c>
      <c r="J326" s="110">
        <f t="shared" si="6"/>
        <v>0</v>
      </c>
      <c r="K326" s="150"/>
      <c r="L326" s="151"/>
      <c r="M326" s="151"/>
      <c r="N326" s="151"/>
      <c r="O326" s="151"/>
      <c r="P326" s="151"/>
    </row>
    <row r="327" spans="2:16" x14ac:dyDescent="0.25">
      <c r="B327" s="2"/>
      <c r="C327" s="2"/>
      <c r="D327" s="147"/>
      <c r="E327" s="132"/>
      <c r="F327" s="188"/>
      <c r="G327" s="207">
        <v>0</v>
      </c>
      <c r="H327" s="133">
        <v>0</v>
      </c>
      <c r="I327" s="112"/>
      <c r="J327" s="110">
        <f t="shared" si="6"/>
        <v>0</v>
      </c>
      <c r="K327" s="150"/>
      <c r="L327" s="151"/>
      <c r="M327" s="151"/>
      <c r="N327" s="151"/>
      <c r="O327" s="151"/>
      <c r="P327" s="151"/>
    </row>
    <row r="328" spans="2:16" x14ac:dyDescent="0.25">
      <c r="B328" s="2"/>
      <c r="C328" s="2">
        <v>31321</v>
      </c>
      <c r="D328" s="147" t="s">
        <v>154</v>
      </c>
      <c r="E328" s="132">
        <v>110</v>
      </c>
      <c r="F328" s="188">
        <v>0</v>
      </c>
      <c r="G328" s="207">
        <v>0</v>
      </c>
      <c r="H328" s="133">
        <v>0</v>
      </c>
      <c r="I328" s="112" t="e">
        <f t="shared" si="15"/>
        <v>#DIV/0!</v>
      </c>
      <c r="J328" s="110">
        <f t="shared" si="6"/>
        <v>0</v>
      </c>
      <c r="K328" s="150"/>
      <c r="L328" s="151"/>
      <c r="M328" s="151"/>
      <c r="N328" s="151"/>
      <c r="O328" s="151"/>
      <c r="P328" s="151"/>
    </row>
    <row r="329" spans="2:16" x14ac:dyDescent="0.25">
      <c r="B329" s="2"/>
      <c r="C329" s="2">
        <v>31321</v>
      </c>
      <c r="D329" s="147" t="s">
        <v>223</v>
      </c>
      <c r="E329" s="132">
        <v>12151</v>
      </c>
      <c r="F329" s="188"/>
      <c r="G329" s="207">
        <v>3767.47</v>
      </c>
      <c r="H329" s="133">
        <v>3767.47</v>
      </c>
      <c r="I329" s="112"/>
      <c r="J329" s="110">
        <f t="shared" si="6"/>
        <v>100</v>
      </c>
      <c r="K329" s="150"/>
      <c r="L329" s="151"/>
      <c r="M329" s="151"/>
      <c r="N329" s="151"/>
      <c r="O329" s="151"/>
      <c r="P329" s="151"/>
    </row>
    <row r="330" spans="2:16" x14ac:dyDescent="0.25">
      <c r="B330" s="2"/>
      <c r="C330" s="2">
        <v>3212</v>
      </c>
      <c r="D330" s="147" t="s">
        <v>127</v>
      </c>
      <c r="E330" s="132">
        <v>110</v>
      </c>
      <c r="F330" s="187"/>
      <c r="G330" s="207">
        <v>4178.4799999999996</v>
      </c>
      <c r="H330" s="133">
        <v>4178.4799999999996</v>
      </c>
      <c r="I330" s="112" t="e">
        <f t="shared" si="15"/>
        <v>#DIV/0!</v>
      </c>
      <c r="J330" s="110">
        <f t="shared" si="6"/>
        <v>100</v>
      </c>
      <c r="K330" s="150"/>
      <c r="L330" s="151"/>
      <c r="M330" s="151"/>
      <c r="N330" s="151"/>
      <c r="O330" s="151"/>
      <c r="P330" s="151"/>
    </row>
    <row r="331" spans="2:16" x14ac:dyDescent="0.25">
      <c r="D331" s="151"/>
      <c r="E331" s="152"/>
      <c r="F331" s="151"/>
      <c r="G331" s="218">
        <v>0</v>
      </c>
      <c r="H331" s="220">
        <v>0</v>
      </c>
      <c r="I331" s="153"/>
      <c r="J331" s="154">
        <f t="shared" si="6"/>
        <v>0</v>
      </c>
      <c r="K331" s="151"/>
      <c r="L331" s="151"/>
      <c r="M331" s="151"/>
      <c r="N331" s="151"/>
      <c r="O331" s="151"/>
      <c r="P331" s="151"/>
    </row>
    <row r="332" spans="2:16" x14ac:dyDescent="0.25">
      <c r="D332" s="151"/>
      <c r="E332" s="152"/>
      <c r="F332" s="151"/>
      <c r="G332" s="218">
        <v>0</v>
      </c>
      <c r="H332" s="220">
        <v>0</v>
      </c>
      <c r="I332" s="153"/>
      <c r="J332" s="154">
        <f t="shared" si="6"/>
        <v>0</v>
      </c>
      <c r="K332" s="151"/>
      <c r="L332" s="151"/>
      <c r="M332" s="151"/>
      <c r="N332" s="151"/>
      <c r="O332" s="151"/>
      <c r="P332" s="151"/>
    </row>
    <row r="333" spans="2:16" x14ac:dyDescent="0.25">
      <c r="B333" s="2"/>
      <c r="C333" s="2"/>
      <c r="D333" s="26" t="s">
        <v>94</v>
      </c>
      <c r="E333" s="132"/>
      <c r="F333" s="189">
        <v>1242078.32</v>
      </c>
      <c r="G333" s="206">
        <v>1670534.05</v>
      </c>
      <c r="H333" s="131">
        <v>1670534.05</v>
      </c>
      <c r="I333" s="126">
        <f t="shared" si="15"/>
        <v>134.49506549635291</v>
      </c>
      <c r="J333" s="110">
        <f t="shared" si="6"/>
        <v>100</v>
      </c>
      <c r="K333" s="151"/>
      <c r="L333" s="151"/>
      <c r="M333" s="151"/>
      <c r="N333" s="151"/>
      <c r="O333" s="151"/>
      <c r="P333" s="151"/>
    </row>
    <row r="334" spans="2:16" x14ac:dyDescent="0.25">
      <c r="B334" s="2"/>
      <c r="C334" s="2"/>
      <c r="D334" s="26" t="s">
        <v>95</v>
      </c>
      <c r="E334" s="132"/>
      <c r="F334" s="187">
        <v>299205.82</v>
      </c>
      <c r="G334" s="201">
        <v>262099.79</v>
      </c>
      <c r="H334" s="111">
        <v>262099.79</v>
      </c>
      <c r="I334" s="112">
        <f t="shared" si="15"/>
        <v>87.598493237865497</v>
      </c>
      <c r="J334" s="110">
        <f t="shared" si="6"/>
        <v>100</v>
      </c>
      <c r="K334" s="151"/>
      <c r="L334" s="151"/>
      <c r="M334" s="151"/>
      <c r="N334" s="151"/>
      <c r="O334" s="151"/>
      <c r="P334" s="151"/>
    </row>
    <row r="335" spans="2:16" x14ac:dyDescent="0.25">
      <c r="B335" s="2"/>
      <c r="C335" s="2"/>
      <c r="D335" s="26" t="s">
        <v>130</v>
      </c>
      <c r="E335" s="132"/>
      <c r="F335" s="187">
        <v>0</v>
      </c>
      <c r="G335" s="206">
        <v>0</v>
      </c>
      <c r="H335" s="131">
        <v>0</v>
      </c>
      <c r="I335" s="112" t="e">
        <f t="shared" si="15"/>
        <v>#DIV/0!</v>
      </c>
      <c r="J335" s="110">
        <f t="shared" si="6"/>
        <v>0</v>
      </c>
      <c r="K335" s="151"/>
      <c r="L335" s="151"/>
      <c r="M335" s="151"/>
      <c r="N335" s="151"/>
      <c r="O335" s="151"/>
      <c r="P335" s="151"/>
    </row>
    <row r="336" spans="2:16" x14ac:dyDescent="0.25">
      <c r="B336" s="2"/>
      <c r="C336" s="2"/>
      <c r="D336" s="26" t="s">
        <v>128</v>
      </c>
      <c r="E336" s="132"/>
      <c r="F336" s="187">
        <v>22542.42</v>
      </c>
      <c r="G336" s="206">
        <v>0</v>
      </c>
      <c r="H336" s="131">
        <v>0</v>
      </c>
      <c r="I336" s="112">
        <f t="shared" si="15"/>
        <v>0</v>
      </c>
      <c r="J336" s="110">
        <f t="shared" si="6"/>
        <v>0</v>
      </c>
      <c r="K336" s="151"/>
      <c r="L336" s="151"/>
      <c r="M336" s="151"/>
      <c r="N336" s="151"/>
      <c r="O336" s="151"/>
      <c r="P336" s="151"/>
    </row>
    <row r="337" spans="2:10" x14ac:dyDescent="0.25">
      <c r="B337" s="2"/>
      <c r="C337" s="2"/>
      <c r="D337" s="3" t="s">
        <v>129</v>
      </c>
      <c r="E337" s="71"/>
      <c r="F337" s="197">
        <v>0</v>
      </c>
      <c r="G337" s="216">
        <v>62842.12</v>
      </c>
      <c r="H337" s="9">
        <v>62842.12</v>
      </c>
      <c r="I337" s="94" t="e">
        <f t="shared" si="15"/>
        <v>#DIV/0!</v>
      </c>
      <c r="J337" s="62">
        <f t="shared" si="6"/>
        <v>100</v>
      </c>
    </row>
    <row r="338" spans="2:10" x14ac:dyDescent="0.25">
      <c r="B338" s="2"/>
      <c r="C338" s="2"/>
      <c r="D338" s="3" t="s">
        <v>89</v>
      </c>
      <c r="E338" s="71"/>
      <c r="F338" s="196">
        <v>1563826.56</v>
      </c>
      <c r="G338" s="217">
        <v>1995475.96</v>
      </c>
      <c r="H338" s="10">
        <v>1995475.96</v>
      </c>
      <c r="I338" s="94">
        <f t="shared" si="15"/>
        <v>127.60212743796858</v>
      </c>
      <c r="J338" s="61">
        <f t="shared" ref="J338" si="16">H338/G338*100</f>
        <v>100</v>
      </c>
    </row>
    <row r="339" spans="2:10" x14ac:dyDescent="0.25">
      <c r="G339" s="219"/>
      <c r="H339" s="221"/>
    </row>
    <row r="340" spans="2:10" x14ac:dyDescent="0.25">
      <c r="B340" t="s">
        <v>247</v>
      </c>
      <c r="G340" s="219"/>
      <c r="H340" s="221"/>
    </row>
    <row r="341" spans="2:10" x14ac:dyDescent="0.25">
      <c r="G341" s="219"/>
      <c r="H341" s="221"/>
    </row>
    <row r="344" spans="2:10" x14ac:dyDescent="0.25">
      <c r="G344" s="47"/>
    </row>
    <row r="346" spans="2:10" x14ac:dyDescent="0.25">
      <c r="G346" s="56"/>
    </row>
  </sheetData>
  <mergeCells count="37">
    <mergeCell ref="B8:C8"/>
    <mergeCell ref="B9:C9"/>
    <mergeCell ref="B1:J2"/>
    <mergeCell ref="B3:C3"/>
    <mergeCell ref="B5:C5"/>
    <mergeCell ref="B6:C6"/>
    <mergeCell ref="B7:C7"/>
    <mergeCell ref="B49:C49"/>
    <mergeCell ref="B47:C47"/>
    <mergeCell ref="B48:C48"/>
    <mergeCell ref="B224:C224"/>
    <mergeCell ref="B56:C56"/>
    <mergeCell ref="B57:C57"/>
    <mergeCell ref="B58:C58"/>
    <mergeCell ref="B66:C66"/>
    <mergeCell ref="B67:C67"/>
    <mergeCell ref="B102:C102"/>
    <mergeCell ref="B103:C103"/>
    <mergeCell ref="B104:C104"/>
    <mergeCell ref="B222:C222"/>
    <mergeCell ref="B195:C195"/>
    <mergeCell ref="B272:C272"/>
    <mergeCell ref="B273:C273"/>
    <mergeCell ref="B196:C196"/>
    <mergeCell ref="B197:C197"/>
    <mergeCell ref="B215:C215"/>
    <mergeCell ref="B216:C216"/>
    <mergeCell ref="B217:C217"/>
    <mergeCell ref="B265:C265"/>
    <mergeCell ref="B266:C266"/>
    <mergeCell ref="B267:C267"/>
    <mergeCell ref="B293:C293"/>
    <mergeCell ref="B294:C294"/>
    <mergeCell ref="B306:C306"/>
    <mergeCell ref="B307:C307"/>
    <mergeCell ref="B280:C280"/>
    <mergeCell ref="B281:C281"/>
  </mergeCells>
  <pageMargins left="0.19685039370078741" right="0.19685039370078741" top="0.39370078740157483" bottom="0.31496062992125984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OPĆI DIO</vt:lpstr>
      <vt:lpstr>2. DIO</vt:lpstr>
      <vt:lpstr>3. DIO 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korisnik</cp:lastModifiedBy>
  <cp:lastPrinted>2026-03-23T08:37:54Z</cp:lastPrinted>
  <dcterms:created xsi:type="dcterms:W3CDTF">2022-07-11T08:30:09Z</dcterms:created>
  <dcterms:modified xsi:type="dcterms:W3CDTF">2026-03-27T11:51:20Z</dcterms:modified>
</cp:coreProperties>
</file>